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1.PUNTO CONSULTA SECCIONAL (Enero 2024)\1_TRD_0151_COORD_SECC_CALIDAD\08_09_ENCUESTA_SATISFACCION\2023\"/>
    </mc:Choice>
  </mc:AlternateContent>
  <xr:revisionPtr revIDLastSave="0" documentId="13_ncr:1_{503D1F99-0CBC-45A0-B2C4-16B2E218CE64}" xr6:coauthVersionLast="47" xr6:coauthVersionMax="47" xr10:uidLastSave="{00000000-0000-0000-0000-000000000000}"/>
  <bookViews>
    <workbookView xWindow="-120" yWindow="-120" windowWidth="29040" windowHeight="15840" xr2:uid="{00000000-000D-0000-FFFF-FFFF00000000}"/>
  </bookViews>
  <sheets>
    <sheet name="DOCENCIA" sheetId="15" r:id="rId1"/>
    <sheet name="Practicas" sheetId="18" r:id="rId2"/>
    <sheet name="ORI" sheetId="17" r:id="rId3"/>
    <sheet name="BU" sheetId="7" r:id="rId4"/>
    <sheet name="Esc_doc" sheetId="21" r:id="rId5"/>
    <sheet name="GI" sheetId="12" r:id="rId6"/>
    <sheet name="GA" sheetId="11" r:id="rId7"/>
    <sheet name="GDOC" sheetId="14" r:id="rId8"/>
    <sheet name="GB" sheetId="8" r:id="rId9"/>
    <sheet name="GH" sheetId="13" r:id="rId10"/>
    <sheet name="DE" sheetId="19" r:id="rId11"/>
    <sheet name="GF" sheetId="10" r:id="rId12"/>
    <sheet name="PEREIRA" sheetId="6" r:id="rId13"/>
  </sheets>
  <definedNames>
    <definedName name="_xlnm._FilterDatabase" localSheetId="3" hidden="1">BU!$A$3:$V$35</definedName>
    <definedName name="_xlnm._FilterDatabase" localSheetId="12" hidden="1">PEREIRA!$A$2:$G$2</definedName>
    <definedName name="_xlnm.Print_Area" localSheetId="3">BU!$A$1:$V$35</definedName>
    <definedName name="_xlnm.Print_Area" localSheetId="0">DOCENCIA!$A$3:$W$71</definedName>
    <definedName name="_xlnm.Print_Area" localSheetId="11">GF!$A$1:$V$51</definedName>
    <definedName name="_xlnm.Print_Area" localSheetId="2">ORI!$A$1:$N$16</definedName>
    <definedName name="_xlnm.Print_Area" localSheetId="1">Practicas!$A$1:$F$18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17" l="1"/>
  <c r="N10" i="17"/>
  <c r="F11" i="17"/>
  <c r="F10" i="17"/>
  <c r="F9" i="17"/>
  <c r="W46" i="15"/>
  <c r="W45" i="15"/>
  <c r="W44" i="15"/>
  <c r="O46" i="15"/>
  <c r="O45" i="15"/>
  <c r="O44" i="15"/>
  <c r="F5" i="11"/>
  <c r="F4" i="11"/>
  <c r="G45" i="15"/>
  <c r="G46" i="15"/>
  <c r="G44" i="15"/>
  <c r="F5" i="8"/>
  <c r="F4" i="8"/>
  <c r="F5" i="7"/>
  <c r="F4" i="7"/>
  <c r="V5" i="11" l="1"/>
  <c r="V4" i="11"/>
  <c r="N5" i="11"/>
  <c r="N4" i="11"/>
  <c r="V5" i="8"/>
  <c r="V4" i="8"/>
  <c r="N5" i="8"/>
  <c r="N4" i="8"/>
  <c r="V4" i="7"/>
  <c r="V5" i="7"/>
  <c r="N5" i="7"/>
  <c r="N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tc={A37E6525-7279-442E-8988-D69C52DBB533}</author>
  </authors>
  <commentList>
    <comment ref="C76" authorId="0" shapeId="0" xr:uid="{A37E6525-7279-442E-8988-D69C52DBB533}">
      <text>
        <t>[Comentario encadenado]
Su versión de Excel le permite leer este comentario encadenado; sin embargo, las ediciones que se apliquen se quitarán si el archivo se abre en una versión más reciente de Excel. Más información: https://go.microsoft.com/fwlink/?linkid=870924
Comentario:
    Acciones realizadas con seguimiento en la matriz de peticiones</t>
      </text>
    </comment>
  </commentList>
</comments>
</file>

<file path=xl/sharedStrings.xml><?xml version="1.0" encoding="utf-8"?>
<sst xmlns="http://schemas.openxmlformats.org/spreadsheetml/2006/main" count="2079" uniqueCount="189">
  <si>
    <t>Administrativos</t>
  </si>
  <si>
    <t>"Las políticas y orientaciones institucionales en materia de asignación de funciones son claras y le facilitan el desarrollo de las actividades propias de su cargo"</t>
  </si>
  <si>
    <t>Lo entregado cumple con sus expectativas</t>
  </si>
  <si>
    <t>El tiempo de entrega</t>
  </si>
  <si>
    <t>Insatisfecho</t>
  </si>
  <si>
    <t>Con relación al área de bienestar universitario considera que:</t>
  </si>
  <si>
    <t>BIENESTAR UNIVERSITARIO</t>
  </si>
  <si>
    <t>SI</t>
  </si>
  <si>
    <t>NO</t>
  </si>
  <si>
    <t>Son suficientes para el desarrollo de prácticas estudiantiles</t>
  </si>
  <si>
    <t>La divulgación de los servicios de bienestar universitario a través de los medios de comunicación es</t>
  </si>
  <si>
    <t>Amabilidad</t>
  </si>
  <si>
    <t>Agilidad y accesibilidad</t>
  </si>
  <si>
    <t>Utilidad y pertinencia de la información suministrada</t>
  </si>
  <si>
    <t>Tiempo de espera</t>
  </si>
  <si>
    <t>Neutral</t>
  </si>
  <si>
    <t>La evaluación docente proporciona información para mejorar procesos de docencia, investigación y extensión.</t>
  </si>
  <si>
    <t>De acuerdo a sus expectativas laborales, considera que el currículum del programa es pertinente, integral y de calidad</t>
  </si>
  <si>
    <t>Son suficientes para el desarrollo de actividades de investigación</t>
  </si>
  <si>
    <t>Son actualizados</t>
  </si>
  <si>
    <t>Son de fácil acceso</t>
  </si>
  <si>
    <t>Poseen equipos adecuados</t>
  </si>
  <si>
    <t>El desarrollo de las prácticas académicas</t>
  </si>
  <si>
    <t>La pertinencia de los proyectos y/o actividades desarrolladas</t>
  </si>
  <si>
    <t>Las bases de datos y recursos virtuales disponibles para el programa son suficientes, pertinentes y de calidad</t>
  </si>
  <si>
    <t>Las revistas con que cuenta la biblioteca para apoyo al programa son suficientes, pertinentes y de calidad</t>
  </si>
  <si>
    <t>Los libros electrónicos disponibles para apoyo al programa son suficientes, pertinentes y de calidad</t>
  </si>
  <si>
    <t>Los libros físicos disponibles para apoyo al programa son suficientes, pertinentes y de calidad</t>
  </si>
  <si>
    <t>El portal web de Biblioteca es de fácil acceso y se encuentra actualizado</t>
  </si>
  <si>
    <t>El catálogo en línea para consulta de documentos bibliográficos es</t>
  </si>
  <si>
    <t>El repositorio institucional es</t>
  </si>
  <si>
    <t>Amabilidad del personal</t>
  </si>
  <si>
    <t>Agilidad y accesibilidad2</t>
  </si>
  <si>
    <t>Utilidad y pertinencia de la información suministrada2</t>
  </si>
  <si>
    <t>Eficacia para resolver sus necesidades a través del servicio en línea</t>
  </si>
  <si>
    <t>Plazos de préstamos</t>
  </si>
  <si>
    <t>Disponibilidad de recursos bibliográficos</t>
  </si>
  <si>
    <t>Nivel de actualización de los recursos</t>
  </si>
  <si>
    <t>La divulgación de los sistemas de crédito, subsidios, becas y estímulos por parte de la universidad a la comunidad estudiantil</t>
  </si>
  <si>
    <t>La efectividad y calidad de los procedimientos y trámites financieros que conciernen al funcionamiento del programa</t>
  </si>
  <si>
    <t>Amabilidad del personal2</t>
  </si>
  <si>
    <t>Agilidad y accesibilidad3</t>
  </si>
  <si>
    <t>Utilidad y pertinencia de la información suministrada3</t>
  </si>
  <si>
    <t>Tiempo de espera2</t>
  </si>
  <si>
    <t>Efectividad de los sistemas de información (SIUL, KAWAK, KACTUS, etc.)</t>
  </si>
  <si>
    <t>Efectividad de la comunicación por correo electrónico institucional</t>
  </si>
  <si>
    <t>Funcionalidad y actualización del sitio WEB</t>
  </si>
  <si>
    <t>%</t>
  </si>
  <si>
    <t>Satisfecho</t>
  </si>
  <si>
    <t>INTERNACIONALIZACION</t>
  </si>
  <si>
    <t>Docencia</t>
  </si>
  <si>
    <t>Agilidad y accesibilidad4</t>
  </si>
  <si>
    <t>Amabilidad2</t>
  </si>
  <si>
    <t>OPORTUNIDADES DE MEJORA</t>
  </si>
  <si>
    <t xml:space="preserve"> FACULTAD DE INGENIERÍAS</t>
  </si>
  <si>
    <t>FACULTAD DE CIENCIAS DE LA SALUD EXACTAS Y NATURALES</t>
  </si>
  <si>
    <t>FACULTAD DE CIENCIAS ECONOMICAS, ADMINISTRATIVAS Y CONTABLES</t>
  </si>
  <si>
    <t>FACULTAD DE DERECHO CIENCIAS POLÍTICAS Y SOCIALES</t>
  </si>
  <si>
    <t>Proceso</t>
  </si>
  <si>
    <t>Pregunta</t>
  </si>
  <si>
    <t>Categoria</t>
  </si>
  <si>
    <t>Sección 2 Estudiantes</t>
  </si>
  <si>
    <t>14. De manera general, por favor, evalúe su nivel de satisfacción con relación a los servicios y/o procesos académicos (docencia) con que dispone la Universidad Libre en cuanto a:</t>
  </si>
  <si>
    <t xml:space="preserve"> Calidad académica</t>
  </si>
  <si>
    <t>Sección 5 Bienestar</t>
  </si>
  <si>
    <t xml:space="preserve"> Habilidades pedagógicas</t>
  </si>
  <si>
    <t>Sección 6 Biblioteca</t>
  </si>
  <si>
    <t xml:space="preserve"> Uso herramientas informáticas y telecomunicaciones en el aula virtual</t>
  </si>
  <si>
    <t>Sección 7 Laboratorios</t>
  </si>
  <si>
    <t xml:space="preserve"> Formación y cualificación del docente</t>
  </si>
  <si>
    <t>Sección 8 Gestión Financiera</t>
  </si>
  <si>
    <t xml:space="preserve"> Uso herramientas  informáticas y telecomunicaciones para el desarrollo clases sincrónicas</t>
  </si>
  <si>
    <t>Sección 9 Compras</t>
  </si>
  <si>
    <t>15. Por favor, evalúe su nivel de satisfacción con relación a los procesos de inscripción, admisión y matrícula</t>
  </si>
  <si>
    <t>Sección 10 Gestión Informática y/o Comunicaciones</t>
  </si>
  <si>
    <t>16. De manera general, por favor evalúe las siguientes afirmaciones</t>
  </si>
  <si>
    <t>17. En los últimos dos (2) semestres, ¿Ha realizado prácticas académicas (práctica empresarial, consultorios jurídicos, prácticas pedagógicas, sociales, etc.)?</t>
  </si>
  <si>
    <t>18. De manera general, por favor, evalúe su nivel de satisfacción con relación a:</t>
  </si>
  <si>
    <t>La pertinencia con el programa en formación, proyección profesional y laboral.</t>
  </si>
  <si>
    <t>19. ¿Considera que la vinculación a redes académicas y la suscripción de convenios interinstitucionales fortalecen y enriquecen las funciones de investigación, docencia y proyección social?</t>
  </si>
  <si>
    <t>20. ¿Ha realizado movilidad saliente de intercambio académico por medio del programa de internacionalización?</t>
  </si>
  <si>
    <t>No aplica.</t>
  </si>
  <si>
    <t>No.</t>
  </si>
  <si>
    <t>Si.</t>
  </si>
  <si>
    <t>21. Por favor, evalúe su nivel de satisfacción con relación a las estrategias establecidas por la universidad para facilitar la movilidad estudiantil saliente</t>
  </si>
  <si>
    <t>32. En los últimos dos (2) semestres, ¿Ha solicitado o utilizado alguno de los servicios de bienestar universitario (cultura, deportes, apoyo psicosocial, enfermería y consulta médica, entre otros)?</t>
  </si>
  <si>
    <t>33. Por favor evalúe su nivel de satisfacción con relación a la atención brindada por parte del personal administrativo del área de bienestar universitario en cuanto a:</t>
  </si>
  <si>
    <t>Las actividades culturales, artísticas, deportivas y recreativas brindadas a la comunidad universitaria son</t>
  </si>
  <si>
    <t>35. ¿Ha utilizado en los últimos dos (2) semestres los servicios de biblioteca?</t>
  </si>
  <si>
    <t>36
Con relación a la infraestructura tecnológica de la biblioteca por favor evalúe si:</t>
  </si>
  <si>
    <t>Los servicios virtuales que ofrece la biblioteca son</t>
  </si>
  <si>
    <t>37. Con relación al área de biblioteca considera que:</t>
  </si>
  <si>
    <t>Los sistemas de consulta bibliográfica son de fácil acceso y se encuentran actualizados</t>
  </si>
  <si>
    <t>38. Por favor evalúe su nivel de satisfacción con relación a la biblioteca de la Universidad Libre y sus servicios prestados en cuanto a:</t>
  </si>
  <si>
    <t>39. En los últimos dos (2) semestres ¿Ha hecho uso de alguno de los laboratorios con los que dispone la Universidad?</t>
  </si>
  <si>
    <t>40. Con relación a los laboratorios y equipos con que dispone la universidad, por favor evalúe si:</t>
  </si>
  <si>
    <t>41. Con relación al área financiera, por favor evalúe su nivel de satisfacción con relación a:</t>
  </si>
  <si>
    <t>No aplica</t>
  </si>
  <si>
    <t>42. ¿Ha utilizado en los últimos dos (2) semestres los servicios del área de compras y suministros?</t>
  </si>
  <si>
    <t>43. Por favor evalúe su nivel de satisfacción con relación a la atención brindada por parte del personal administrativo del área de compras y suministros en cuanto a:</t>
  </si>
  <si>
    <t>44. Con relación a los servicios prestados por el proceso de gestión de informática y/o comunicaciones, por favor evalúe su nivel de satisfacción con relación a:</t>
  </si>
  <si>
    <t>La utilización de las TICs para procesos de interacción</t>
  </si>
  <si>
    <t>CRITERIO</t>
  </si>
  <si>
    <t>ENCUESTADOS</t>
  </si>
  <si>
    <t>Nivel de satisfacción con relación a los procesos de inscripción, admisión y matrícula</t>
  </si>
  <si>
    <t>Prácticas -CEIDEUL</t>
  </si>
  <si>
    <t>Vinculación a redes académicas y la suscripción de convenios interinstitucionales fortalecen y enriquecen las funciones de investigación, docencia y proyección social?</t>
  </si>
  <si>
    <t>Satisfacción con relación a las estrategias establecidas por la universidad para facilitar la movilidad estudiantil saliente</t>
  </si>
  <si>
    <t>TICS Nacional</t>
  </si>
  <si>
    <t>Gestión Informática</t>
  </si>
  <si>
    <t>Sección 3 Docentes</t>
  </si>
  <si>
    <t>22. De acuerdo a su percepción, evalúe su nivel de satisfacción respecto a la Escuela de Formación Docente:</t>
  </si>
  <si>
    <t>Las actividades de formación y capacitación que recibo  me sirven para mejorar mi desempeño laboral y profesional</t>
  </si>
  <si>
    <t>Es un espacio que contribuye de manera permanente al desarrollo integral del educador universitario.</t>
  </si>
  <si>
    <t>Mediante las metodologías realizadas se contribuye al desarrollo del pensamiento crítico.</t>
  </si>
  <si>
    <t>La Escuela de Formación promueve el interés en la constante actualización de los programas de formación profesional. </t>
  </si>
  <si>
    <t>23. De manera general, por favor evalúe la siguiente afirmación: "Los directivos de la institución ejercen liderazgo e inspiran a los demás miembros, para alcanzar mayores niveles en la gestión académ...</t>
  </si>
  <si>
    <t>24. Considera que los mecanismos de comunicación entre los diferentes niveles jerárquicos de la organización son:</t>
  </si>
  <si>
    <t>25. Considera que la vinculación a redes académicas y la suscripción de convenios nacionales e interinstitucionales fortalecen y enriquecen las funciones de investigación, docencia y proyección social</t>
  </si>
  <si>
    <t>26. ¿Ha realizado movilidad saliente (cursos en línea) de intercambio académico por medio del programa de internacionalización?</t>
  </si>
  <si>
    <t>27. Por favor, evalúe su nivel de satisfacción con relación a las estrategias establecidas por la universidad para facilitar la movilidad saliente</t>
  </si>
  <si>
    <t>34. Con relación al área de bienestar universitario considera que:</t>
  </si>
  <si>
    <t>DOCENTES</t>
  </si>
  <si>
    <t>ESTUDIANTES</t>
  </si>
  <si>
    <t>Sección 4 Administartivo</t>
  </si>
  <si>
    <t>28. Considera que los mecanismos de comunicación entre los diferentes niveles jerárquicos de la organización son:3</t>
  </si>
  <si>
    <t>29. De manera general, por favor evalúe la siguiente afirmación: "Los directivos de la institución ejercen liderazgo e inspiran a los demás miembros, para alcanzar mayores niveles en la gestión académ...3</t>
  </si>
  <si>
    <t>30. De acuerdo a su percepción, evalúe su nivel de satisfacción con relación a:</t>
  </si>
  <si>
    <t>Las actividades de formación y capacitación que recibo por parte de la Universidad Libre me sirven para mejorar mi desempeño laboral y profesional</t>
  </si>
  <si>
    <t>31. De acuerdo a su percepción en los procesos de gestión documental, evalúe el nivel de satisfacción con relación a:</t>
  </si>
  <si>
    <t>Correspondencia</t>
  </si>
  <si>
    <t>Capacitaciones</t>
  </si>
  <si>
    <t>Tranferencia documentales</t>
  </si>
  <si>
    <t>Acompañamiento o asesorías</t>
  </si>
  <si>
    <t>Tiempos de respuesta a solicitudes </t>
  </si>
  <si>
    <t>ORI</t>
  </si>
  <si>
    <t>Bienestar</t>
  </si>
  <si>
    <t xml:space="preserve">Bienestar </t>
  </si>
  <si>
    <t>Biblioteca</t>
  </si>
  <si>
    <t>Laboratorios</t>
  </si>
  <si>
    <t>Gestión Financiera</t>
  </si>
  <si>
    <t>Compras</t>
  </si>
  <si>
    <t>Escuela de Formación Docente</t>
  </si>
  <si>
    <t>Los directivos de la institución ejercen liderazgo e inspiran a los demás miembros, para alcanzar mayores niveles en la gestión académica</t>
  </si>
  <si>
    <t>Dirección Estratégica</t>
  </si>
  <si>
    <t>La vinculación a redes académicas y la suscripción de convenios nacionales e interinstitucionales fortalecen y enriquecen las funciones de investigación, docencia y proyección social</t>
  </si>
  <si>
    <t>Gestiòn Humana</t>
  </si>
  <si>
    <t>Gestiòn Documental</t>
  </si>
  <si>
    <t>ADMON</t>
  </si>
  <si>
    <t>ADMINISTRATIVOS</t>
  </si>
  <si>
    <t>36. Con relación a la infraestructura tecnológica de la biblioteca por favor evalúe si:</t>
  </si>
  <si>
    <t>Sección 4 Administrativo</t>
  </si>
  <si>
    <t xml:space="preserve">Vinculación a redes académicas y la suscripción de convenios interinstitucionales </t>
  </si>
  <si>
    <t>Escuela Formación</t>
  </si>
  <si>
    <t>PRACTICAS CEIDEUL</t>
  </si>
  <si>
    <t>DIRECCIÓN ESTRATÉGICA</t>
  </si>
  <si>
    <t>GESTION INFORMATICA</t>
  </si>
  <si>
    <t>COMPRAS</t>
  </si>
  <si>
    <t>GESTION DOCUMENTAL</t>
  </si>
  <si>
    <t>ESCUELA DE FORMACION DOCENTE</t>
  </si>
  <si>
    <t xml:space="preserve">Sección 2 Estudiantes:
1. Promover y facilitar la movilidad estudiantil saliente  mediante la reaización de actividades académicas.
2.Fortalecer los procesos de socialización de resultdos de la evaluacuación docente a los estudiantes.
3. Fortalecer el uso de las aulas virtuales
4. Promover en los docentes el uso de pedagogías y didácticas para que implementen en el aula.
Sección 7. Laboratorios
1.  Actualizar los equipos e instrumentos de laboratorio según los planes de prevención y mantenimiento.
2. Ejecutar los planes de inversión con la adquisión de equipos e instrumentos de última generación.
3. Promover el uso de equipos e instrumentos de laboratorio en los procesos de investigación .
Sección 8. Gestión Financiera
1. Mejorar los procesos de comunicación para hacer más efectivos los procedimientos y trámites financieros en las diferentes unidades académicas
Sección 10.  Gestión Informática y/o Comunicaciones
1.  Continuar promoviendo el empleo de los sistemas de Información (SIUL,KAWAK, KACTUS, etc) </t>
  </si>
  <si>
    <t>Con el fin de mitigar los tiempos de espera para la atención medica, para el año 2024 se autorizo la contratación de un medico directo por la universidad, el cual oferta 8 horas diarias de servicio. Lo que permite tener una oferta mas amplia que el año anterior.</t>
  </si>
  <si>
    <t xml:space="preserve">1.Promover la incorporación de  software para el análisis de datos en las diferentes asignaturas de los planes de estudio. 
2. Fortalecer el uso de las aulas virtuales en e proceso de enseñanza - aprendizaje.  
3. Fomentar la capacitación docente.
 4. Sensibilizar a los estudiantes sobre la evaluación docente. 
Promover la movilidad nacional e internacional.
5. Promover el ingreso al mercado laboral desde la mitad de la carrera.
6. Fortalecer los convenios de practicas
7. Promover la movilidad académica nacional e internacional.
8. Promover la renovación de los equipos de computo
</t>
  </si>
  <si>
    <t>La Universidad Libre desde la seccional Bogotá contrató un proveedor que se encargará del análisis, diseño e implementación del nuevo portal web desde el año pasado, se tuvo una reunión y en el año 2024 se continuará el proceso con todas las seccionales, ya que se pondrá en funcionamiento un solo portal unificado. Se aspira según lo indicado en la reunión, posiblemente para el mes de diciembre de 2024 este finalizado el proceso.</t>
  </si>
  <si>
    <t>Promover las movilidades virtuales  entre alumnos, docentes y administrativos y las charlas virtuales de Universidades Extranjeras para que conozcan las posibilidades y requisitos de ingreso.</t>
  </si>
  <si>
    <t xml:space="preserve">"Sección 2. Docentes
1.  Mejorar el clima organizacional entre los directivos y los docentes para alcanzar mayores niveles en la gestión académica.
2. Actualizar la oferta académica  en los cursos y diplomados que se ofrecen desde la escuela de Formación Docente según las necesidades y tendencias de las diferentes disciplinas.
Sección 7. Laboratorios
1.  Actualizar los equipos e instrumentos de laboratorio según los planes de prevención y mantenimiento.
2. Ejecutar los planes de inversión con la adquisión de equipos e instrumentos de última generación.
3. Promover el uso de equipos e instrumentos de laboratorio en los procesos de investigación .
Sección 8. Gestión Financiera
1. Mejorar los procesos de comunicación para hacer más efectivos los procedimientos y trámites financieros en las diferentes unidades académicas"
</t>
  </si>
  <si>
    <t xml:space="preserve">"""Sección 7. Laboratorios
1.  Actualizar los equipos e instrumentos de laboratorio según los planes de prevención y mantenimiento.
2. Ejecutar los planes de inversión con la adquisión de equipos e instrumentos de última generación.
3. Promover el uso de equipos e instrumentos de laboratorio en los procesos de investigación .
Sección 8. Gestión Financiera
1. Mejorar los procesos de comunicación para hacer más efectivos los procedimientos y trámites financieros en las diferentes unidades académicas"""
</t>
  </si>
  <si>
    <t xml:space="preserve">"1. Fortalecer los canales de comunicación 
2. Definir muy bien los objetivos que se quieren alcanzar
3. Promover la actualización de equipos"
</t>
  </si>
  <si>
    <t>Promover las movilidades virtuales  entre docentes y administrativos y las charlas virtuales de Universidades Extranjeras para que conozcan las posibilidades y requisitos de realizar capacitaciones en Pedagogia e Internacionalización del currículo.</t>
  </si>
  <si>
    <t>2. La coordinación de la ORI, estará atenta permanentemente a aclarar y apoyar cualquier solicitud o inquietud que se presente durante el desarrollo de las convocatorias a traves del correo institucional ori.pei@unilibre.edu.co ó al teléfono 3401043 ext. 6230.</t>
  </si>
  <si>
    <t>1. Durante la socialización de los convenios se explicará el procedimiento y los tiempos para la presentación de documentos en atención de las convocatorias.</t>
  </si>
  <si>
    <t>Acción a realizar: 
Para el 2024-2, se implementará como salón de estudio el aula A1 con la respectiva dotación (mesa de trabajo, tablero y proyector).</t>
  </si>
  <si>
    <t>La facultad cuenta y garantiza la existencia de simuladores e insumos para el adecuado desarrollo de las prácticas.
La facultad cuenta con el plan de mantenimiento requerido.
Se realizó requerimiento y se cuenta con orden de compra para la reparación de los mesones de los laboratorios, por parte del área de Servicios Generales.</t>
  </si>
  <si>
    <t>Desde la facultad de Ciencias de la Salud, Exactas y Naturales e Ingenierías, se continuará con los protocolos establecidos para la compra y manejo de reactivos.</t>
  </si>
  <si>
    <t>Como acción se cuenta con el plan de capacitación docente seccional para ejecución 2024. Además de la programaciòn que realizará la escuela de Formaciòn Docente Nacional.</t>
  </si>
  <si>
    <t xml:space="preserve">
</t>
  </si>
  <si>
    <t>"1. Contribuir a un buen clima laboral
2. Fortalecer el uso de las aulas virtuales en e proceso de enseñanza - aprendizaje.  
3. Fomentar la capacitación docente en sus áreas de interés  y ejercicio profesioal.
4. Establecer áreas de trabajo para mejorar la comunicación y logro de objetivos.."</t>
  </si>
  <si>
    <t>Los mecanismos de comunicación entre los diferentes niveles jerárquicos de la organización</t>
  </si>
  <si>
    <t>24. Considera que los mecanismos de comunicación entre los diferentes niveles jerárquicos de la organización son: 
Buenos(as),Excelente(s)
Malos(as), Muy malos(as)
Regular(es)</t>
  </si>
  <si>
    <t xml:space="preserve">23. De manera general, por favor evalúe la siguiente afirmación: "Los directivos de la institución ejercen liderazgo e inspiran a los demás miembros, para alcanzar mayores niveles en la gestión académica
De acuerdo,Totalmente de acuerdo
En desacuerdo,Totalmente en desacuerdo
Ni de acuerdo ni en desacuerdo
</t>
  </si>
  <si>
    <t>Remitir en el chat de Teams (cuando la capacitación sea virtual) el enlace de la herramienta a través de la cual se evalúa la pertinencia de la actividad, para las actividades presenciales, a partir del listado de asistencia se enviará el enlace de manera personalizada al correo electrónico institucional del asistente.</t>
  </si>
  <si>
    <t>GESTIÓN HUMANA</t>
  </si>
  <si>
    <t>Establecer plan de comunicaciones con diferntes estrategias para mejorar la comunicaciòn con estudiantes, docentes y administrativos.
Seguimiento a través de comites directivos academicos e instucionales a los diferentes procesos por parte de la Rectoría Seccional.</t>
  </si>
  <si>
    <t>Capacitar de forma permanente a los estudiantes sobre el proceso de prácticas, se realiza saloneo invitándolos a la oficina del CEIDEUL y se hace reinducciones cada que es necesario.
Cada programa continuará gestionando las prácticas, para que se realicen en lugares que se adapten a las necesidades de los estudiantes.</t>
  </si>
  <si>
    <t xml:space="preserve">1. Ampliar la base de proveedores para tener más cotizaciones y mejorar los tiempos de respuesta.
2. Culturizar a las áreas  para  que en las solicitudes de servicio y/o compra sean claros y concisos con lo solicitado y respetar los tiempos establecidos para hacer los requerimientos. 
</t>
  </si>
  <si>
    <t xml:space="preserve">1. Capacitaciones: Se implementará otras herramientas educativas y recursos de información que faciliten el entendimiento de los temas de gestión documental.
2. Transferencias Documentale: Se ofrecerá un acompañamiento y seguimiento permanente a las oficinas programadas para dicho proceso, a través de diferentes canales, ya sea vía telefonica o de forma presencial, con el fin de mejorar el desarrollo de las transferencias.
3. Acompañamientos y Asesorias: De acuerdo con la encuesta solo un persona califico ""muy insatisfecho"";  analizando los resultados de las asesorias ofrecidas dentro de los años 2022 y 2023, esta única calificación, no solicito ni recibió ningún tipo asesoría, por tal motivo, la calificación no es justificada."
</t>
  </si>
  <si>
    <t>NOTA : ESTE PROCESO SUPERO EN TODAS LAS PREGUNTAS LA META ESTABLECIDA DEL 80%</t>
  </si>
  <si>
    <t>GESTIÓN FINANCIERA</t>
  </si>
  <si>
    <t>Se generó campaña del área de crédito y cartera con los servicios, tambien están publicados en la página web de la Universidad.
Se realiza convocatorias, atención a todas las solicitudes en los tiempos establecidos.
A los aspirantes a ingresar a la Universidad se les notifica todas las opciones de financiación.
Se continuará con la divulgación de los tiempos de respuestas y pagos del area finaciera.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</si>
</sst>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b/>
      <sz val="11"/>
      <color theme="1"/>
      <name val="Arial Narrow"/>
      <family val="2"/>
    </font>
    <font>
      <sz val="11"/>
      <color theme="1"/>
      <name val="Arial Narrow"/>
      <family val="2"/>
    </font>
    <font>
      <b/>
      <sz val="18"/>
      <color theme="1"/>
      <name val="Arial Narrow"/>
      <family val="2"/>
    </font>
    <font>
      <sz val="10"/>
      <color theme="1"/>
      <name val="Arial Narrow"/>
      <family val="2"/>
    </font>
    <font>
      <sz val="11"/>
      <name val="Arial Narrow"/>
      <family val="2"/>
    </font>
    <font>
      <b/>
      <sz val="10"/>
      <color theme="1"/>
      <name val="Arial"/>
      <family val="2"/>
    </font>
    <font>
      <b/>
      <sz val="18"/>
      <color theme="1"/>
      <name val="Arial"/>
      <family val="2"/>
    </font>
    <font>
      <sz val="9"/>
      <color theme="1"/>
      <name val="Arial"/>
      <family val="2"/>
    </font>
    <font>
      <sz val="10"/>
      <color theme="1"/>
      <name val="Arial"/>
      <family val="2"/>
    </font>
    <font>
      <sz val="10"/>
      <name val="Arial"/>
      <family val="2"/>
    </font>
    <font>
      <b/>
      <sz val="20"/>
      <color theme="1"/>
      <name val="Arial Narrow"/>
      <family val="2"/>
    </font>
    <font>
      <b/>
      <sz val="10"/>
      <name val="Arial"/>
      <family val="2"/>
    </font>
    <font>
      <b/>
      <sz val="11"/>
      <name val="Arial Narrow"/>
      <family val="2"/>
    </font>
    <font>
      <b/>
      <sz val="10"/>
      <color theme="0"/>
      <name val="Arial"/>
      <family val="2"/>
    </font>
    <font>
      <sz val="12"/>
      <color theme="1"/>
      <name val="Arial"/>
      <family val="2"/>
    </font>
    <font>
      <sz val="10"/>
      <color theme="0"/>
      <name val="Arial"/>
      <family val="2"/>
    </font>
    <font>
      <b/>
      <sz val="10"/>
      <color theme="1"/>
      <name val="Calibri"/>
      <family val="2"/>
      <scheme val="minor"/>
    </font>
    <font>
      <sz val="11"/>
      <color theme="1"/>
      <name val="Arial"/>
      <family val="2"/>
    </font>
    <font>
      <b/>
      <sz val="11"/>
      <color theme="1"/>
      <name val="Arial"/>
      <family val="2"/>
    </font>
    <font>
      <sz val="11"/>
      <name val="Arial"/>
      <family val="2"/>
    </font>
    <font>
      <sz val="11"/>
      <name val="Calibri"/>
      <family val="2"/>
      <scheme val="minor"/>
    </font>
    <font>
      <b/>
      <sz val="18"/>
      <name val="Arial"/>
      <family val="2"/>
    </font>
    <font>
      <sz val="10"/>
      <name val="Arial Narrow"/>
      <family val="2"/>
    </font>
    <font>
      <b/>
      <sz val="18"/>
      <name val="Arial Narrow"/>
      <family val="2"/>
    </font>
    <font>
      <sz val="9"/>
      <name val="Arial"/>
      <family val="2"/>
    </font>
    <font>
      <b/>
      <sz val="16"/>
      <name val="Arial"/>
      <family val="2"/>
    </font>
    <font>
      <b/>
      <sz val="20"/>
      <name val="Arial Narrow"/>
      <family val="2"/>
    </font>
    <font>
      <sz val="8"/>
      <color theme="1"/>
      <name val="Arial"/>
      <family val="2"/>
    </font>
    <font>
      <sz val="14"/>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B0F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theme="4" tint="0.39997558519241921"/>
      </bottom>
      <diagonal/>
    </border>
    <border>
      <left/>
      <right style="thin">
        <color indexed="64"/>
      </right>
      <top style="thin">
        <color theme="4" tint="0.39997558519241921"/>
      </top>
      <bottom/>
      <diagonal/>
    </border>
    <border>
      <left/>
      <right/>
      <top style="thin">
        <color theme="4" tint="0.39997558519241921"/>
      </top>
      <bottom/>
      <diagonal/>
    </border>
  </borders>
  <cellStyleXfs count="2">
    <xf numFmtId="0" fontId="0" fillId="0" borderId="0"/>
    <xf numFmtId="9" fontId="1" fillId="0" borderId="0" applyFont="0" applyFill="0" applyBorder="0" applyAlignment="0" applyProtection="0"/>
  </cellStyleXfs>
  <cellXfs count="498">
    <xf numFmtId="0" fontId="0" fillId="0" borderId="0" xfId="0"/>
    <xf numFmtId="0" fontId="5" fillId="0" borderId="1" xfId="0" applyFont="1" applyBorder="1" applyAlignment="1">
      <alignment horizontal="center" vertical="center"/>
    </xf>
    <xf numFmtId="0" fontId="6" fillId="0" borderId="1" xfId="0" applyFont="1" applyBorder="1" applyAlignment="1">
      <alignment horizontal="left"/>
    </xf>
    <xf numFmtId="9" fontId="6" fillId="0" borderId="1" xfId="1" applyFont="1" applyBorder="1" applyAlignment="1">
      <alignment horizontal="center" vertical="center"/>
    </xf>
    <xf numFmtId="9" fontId="0" fillId="0" borderId="1" xfId="1" applyFont="1" applyFill="1" applyBorder="1" applyAlignment="1">
      <alignment horizontal="center"/>
    </xf>
    <xf numFmtId="0" fontId="6" fillId="0" borderId="0" xfId="0" applyFont="1" applyAlignment="1">
      <alignment vertical="center"/>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9" fontId="0" fillId="0" borderId="1" xfId="1" applyFont="1" applyFill="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vertical="center"/>
    </xf>
    <xf numFmtId="0" fontId="5" fillId="0" borderId="3"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horizontal="center"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wrapText="1"/>
    </xf>
    <xf numFmtId="0" fontId="10" fillId="0" borderId="0" xfId="0" applyFont="1" applyAlignment="1">
      <alignment horizontal="left" vertical="center" wrapText="1"/>
    </xf>
    <xf numFmtId="0" fontId="10" fillId="9" borderId="2" xfId="0" applyFont="1" applyFill="1" applyBorder="1" applyAlignment="1">
      <alignment horizontal="center" vertical="center" wrapText="1"/>
    </xf>
    <xf numFmtId="9" fontId="13" fillId="0" borderId="1" xfId="1" applyFont="1" applyBorder="1" applyAlignment="1">
      <alignment horizontal="center" vertical="center" wrapText="1"/>
    </xf>
    <xf numFmtId="0" fontId="13" fillId="0" borderId="0" xfId="0" applyFont="1" applyAlignment="1">
      <alignment wrapText="1"/>
    </xf>
    <xf numFmtId="0" fontId="13" fillId="0" borderId="1" xfId="0" applyFont="1" applyBorder="1" applyAlignment="1">
      <alignment horizontal="center" wrapText="1"/>
    </xf>
    <xf numFmtId="9" fontId="13" fillId="0" borderId="0" xfId="1" applyFont="1" applyBorder="1" applyAlignment="1">
      <alignment horizontal="center" vertical="center" wrapText="1"/>
    </xf>
    <xf numFmtId="9" fontId="13" fillId="0" borderId="1" xfId="1" applyFont="1" applyBorder="1" applyAlignment="1">
      <alignment horizontal="center" wrapText="1"/>
    </xf>
    <xf numFmtId="0" fontId="13" fillId="0" borderId="0" xfId="0" applyFont="1" applyAlignment="1">
      <alignment vertical="center" wrapText="1"/>
    </xf>
    <xf numFmtId="9" fontId="13" fillId="0" borderId="0" xfId="1" applyFont="1" applyBorder="1" applyAlignment="1">
      <alignment vertical="center" wrapText="1"/>
    </xf>
    <xf numFmtId="0" fontId="13" fillId="0" borderId="0" xfId="0" applyFont="1" applyAlignment="1">
      <alignment horizontal="left" wrapText="1"/>
    </xf>
    <xf numFmtId="0" fontId="13" fillId="0" borderId="1" xfId="0" applyFont="1" applyBorder="1" applyAlignment="1">
      <alignment horizontal="left" wrapText="1"/>
    </xf>
    <xf numFmtId="9" fontId="13" fillId="0" borderId="1" xfId="1" applyFont="1" applyFill="1" applyBorder="1" applyAlignment="1">
      <alignment vertical="center" wrapText="1"/>
    </xf>
    <xf numFmtId="0" fontId="13" fillId="0" borderId="0" xfId="0" applyFont="1" applyAlignment="1">
      <alignment horizontal="left"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9" fontId="13" fillId="0" borderId="1" xfId="1" applyFont="1" applyFill="1" applyBorder="1" applyAlignment="1">
      <alignment horizontal="center" wrapText="1"/>
    </xf>
    <xf numFmtId="0" fontId="10" fillId="0" borderId="0" xfId="0" applyFont="1" applyAlignment="1">
      <alignment wrapText="1"/>
    </xf>
    <xf numFmtId="0" fontId="10" fillId="0" borderId="1" xfId="0" applyFont="1" applyBorder="1" applyAlignment="1">
      <alignment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6" fillId="0" borderId="0" xfId="0" applyFont="1" applyAlignment="1">
      <alignment wrapText="1"/>
    </xf>
    <xf numFmtId="0" fontId="9" fillId="0" borderId="0" xfId="0" applyFont="1"/>
    <xf numFmtId="0" fontId="5" fillId="0" borderId="0" xfId="0" applyFont="1" applyAlignment="1">
      <alignment vertical="top"/>
    </xf>
    <xf numFmtId="0" fontId="11" fillId="0" borderId="0" xfId="0" applyFont="1" applyAlignment="1">
      <alignment horizontal="center" vertical="top" textRotation="90"/>
    </xf>
    <xf numFmtId="0" fontId="14" fillId="0" borderId="0" xfId="0" applyFont="1"/>
    <xf numFmtId="0" fontId="10" fillId="2" borderId="0" xfId="0" applyFont="1" applyFill="1" applyAlignment="1">
      <alignment horizontal="center" vertical="center" wrapText="1"/>
    </xf>
    <xf numFmtId="0" fontId="11" fillId="0" borderId="0" xfId="0" applyFont="1" applyAlignment="1">
      <alignment vertical="top" textRotation="90"/>
    </xf>
    <xf numFmtId="0" fontId="11" fillId="0" borderId="0" xfId="0" applyFont="1" applyAlignment="1">
      <alignment vertical="top" textRotation="90" wrapText="1"/>
    </xf>
    <xf numFmtId="0" fontId="10" fillId="0" borderId="1" xfId="0" applyFont="1" applyBorder="1" applyAlignment="1">
      <alignment wrapText="1"/>
    </xf>
    <xf numFmtId="1" fontId="13" fillId="0" borderId="1" xfId="1" applyNumberFormat="1" applyFont="1" applyBorder="1" applyAlignment="1">
      <alignment horizontal="center" vertical="center" wrapText="1"/>
    </xf>
    <xf numFmtId="9" fontId="10" fillId="2" borderId="1" xfId="1" applyFont="1" applyFill="1" applyBorder="1" applyAlignment="1">
      <alignment horizontal="center" vertical="center" wrapText="1"/>
    </xf>
    <xf numFmtId="9" fontId="13" fillId="0" borderId="0" xfId="1" applyFont="1" applyAlignment="1">
      <alignment horizontal="center" wrapText="1"/>
    </xf>
    <xf numFmtId="9" fontId="13" fillId="4" borderId="0" xfId="1" applyFont="1" applyFill="1" applyBorder="1" applyAlignment="1">
      <alignment horizontal="center" vertical="center" wrapText="1"/>
    </xf>
    <xf numFmtId="9" fontId="0" fillId="4" borderId="0" xfId="1" applyFont="1" applyFill="1" applyBorder="1" applyAlignment="1">
      <alignment horizontal="center"/>
    </xf>
    <xf numFmtId="0" fontId="13" fillId="0" borderId="1" xfId="1" applyNumberFormat="1" applyFont="1" applyBorder="1" applyAlignment="1">
      <alignment horizontal="center" vertical="center" wrapText="1"/>
    </xf>
    <xf numFmtId="0" fontId="5" fillId="0" borderId="0" xfId="0" applyFont="1" applyAlignment="1">
      <alignment vertical="center"/>
    </xf>
    <xf numFmtId="9" fontId="0" fillId="0" borderId="0" xfId="1" applyFont="1" applyFill="1" applyBorder="1" applyAlignment="1">
      <alignment vertical="center"/>
    </xf>
    <xf numFmtId="0" fontId="6" fillId="0" borderId="0" xfId="0" applyFont="1"/>
    <xf numFmtId="0" fontId="6" fillId="0" borderId="1" xfId="0" applyFont="1" applyBorder="1"/>
    <xf numFmtId="9" fontId="0" fillId="0" borderId="0" xfId="1" applyFont="1" applyFill="1" applyBorder="1" applyAlignment="1"/>
    <xf numFmtId="0" fontId="10" fillId="2" borderId="2" xfId="0" applyFont="1" applyFill="1" applyBorder="1" applyAlignment="1">
      <alignment horizontal="left" vertical="center" wrapText="1"/>
    </xf>
    <xf numFmtId="0" fontId="5" fillId="4" borderId="0" xfId="0" applyFont="1" applyFill="1" applyAlignment="1">
      <alignment vertical="center" wrapText="1"/>
    </xf>
    <xf numFmtId="0" fontId="10" fillId="4" borderId="0" xfId="0" applyFont="1" applyFill="1" applyAlignment="1">
      <alignment horizontal="center" vertical="center" wrapText="1"/>
    </xf>
    <xf numFmtId="0" fontId="10" fillId="4" borderId="0" xfId="0" applyFont="1" applyFill="1" applyAlignment="1">
      <alignment horizontal="left" vertical="center" wrapText="1"/>
    </xf>
    <xf numFmtId="9" fontId="13" fillId="4" borderId="0" xfId="1" applyFont="1" applyFill="1" applyBorder="1" applyAlignment="1">
      <alignment horizontal="center" wrapText="1"/>
    </xf>
    <xf numFmtId="0" fontId="5" fillId="0" borderId="1" xfId="0" applyFont="1" applyBorder="1" applyAlignment="1">
      <alignment vertical="center" wrapText="1"/>
    </xf>
    <xf numFmtId="0" fontId="10" fillId="11" borderId="0" xfId="0" applyFont="1" applyFill="1" applyAlignment="1">
      <alignment horizontal="center" vertical="center" wrapText="1"/>
    </xf>
    <xf numFmtId="0" fontId="13" fillId="11" borderId="0" xfId="0" applyFont="1" applyFill="1" applyAlignment="1">
      <alignment wrapText="1"/>
    </xf>
    <xf numFmtId="9" fontId="0" fillId="11" borderId="0" xfId="1" applyFont="1" applyFill="1" applyBorder="1" applyAlignment="1">
      <alignment horizontal="center" vertical="center"/>
    </xf>
    <xf numFmtId="9" fontId="0" fillId="11" borderId="0" xfId="1" applyFont="1" applyFill="1" applyBorder="1" applyAlignment="1">
      <alignment horizontal="center"/>
    </xf>
    <xf numFmtId="0" fontId="0" fillId="11" borderId="0" xfId="0" applyFill="1" applyAlignment="1">
      <alignment horizontal="center"/>
    </xf>
    <xf numFmtId="0" fontId="13" fillId="4" borderId="0" xfId="1" applyNumberFormat="1" applyFont="1" applyFill="1" applyBorder="1" applyAlignment="1">
      <alignment horizontal="center" vertical="center" wrapText="1"/>
    </xf>
    <xf numFmtId="0" fontId="5" fillId="4" borderId="0" xfId="0" applyFont="1" applyFill="1" applyAlignment="1">
      <alignment horizontal="center" vertical="center"/>
    </xf>
    <xf numFmtId="0" fontId="13" fillId="0" borderId="2" xfId="1" applyNumberFormat="1" applyFont="1" applyBorder="1" applyAlignment="1">
      <alignment horizontal="center" vertical="center" wrapText="1"/>
    </xf>
    <xf numFmtId="9" fontId="0" fillId="4" borderId="0" xfId="1" applyFont="1" applyFill="1" applyBorder="1" applyAlignment="1">
      <alignment vertical="center"/>
    </xf>
    <xf numFmtId="9" fontId="0" fillId="0" borderId="5" xfId="1" applyFont="1" applyFill="1" applyBorder="1" applyAlignment="1">
      <alignment horizontal="center"/>
    </xf>
    <xf numFmtId="0" fontId="0" fillId="0" borderId="5" xfId="0" applyBorder="1"/>
    <xf numFmtId="9" fontId="0" fillId="0" borderId="5" xfId="1" applyFont="1" applyFill="1" applyBorder="1" applyAlignment="1"/>
    <xf numFmtId="0" fontId="6" fillId="0" borderId="9" xfId="0" applyFont="1" applyBorder="1" applyAlignment="1">
      <alignment vertical="top" textRotation="90"/>
    </xf>
    <xf numFmtId="0" fontId="5" fillId="0" borderId="9" xfId="0" applyFont="1" applyBorder="1" applyAlignment="1">
      <alignment vertical="top"/>
    </xf>
    <xf numFmtId="0" fontId="7" fillId="0" borderId="9" xfId="0" applyFont="1" applyBorder="1" applyAlignment="1">
      <alignment horizontal="center" vertical="top" textRotation="90"/>
    </xf>
    <xf numFmtId="0" fontId="6" fillId="11" borderId="0" xfId="0" applyFont="1" applyFill="1" applyAlignment="1">
      <alignment horizontal="center" vertical="center"/>
    </xf>
    <xf numFmtId="0" fontId="6" fillId="0" borderId="8" xfId="0" applyFont="1" applyBorder="1" applyAlignment="1">
      <alignment vertical="top" textRotation="90"/>
    </xf>
    <xf numFmtId="0" fontId="7" fillId="0" borderId="0" xfId="0" applyFont="1" applyAlignment="1">
      <alignment vertical="top" textRotation="90"/>
    </xf>
    <xf numFmtId="9" fontId="13" fillId="0" borderId="0" xfId="1" applyFont="1" applyBorder="1" applyAlignment="1">
      <alignment horizontal="center" wrapText="1"/>
    </xf>
    <xf numFmtId="0" fontId="6" fillId="0" borderId="0" xfId="0" applyFont="1" applyAlignment="1">
      <alignment vertical="top" textRotation="90"/>
    </xf>
    <xf numFmtId="0" fontId="10" fillId="0" borderId="0" xfId="0" applyFont="1" applyAlignment="1">
      <alignment horizontal="left" wrapText="1"/>
    </xf>
    <xf numFmtId="0" fontId="10" fillId="11" borderId="0" xfId="0" applyFont="1" applyFill="1" applyAlignment="1">
      <alignment wrapText="1"/>
    </xf>
    <xf numFmtId="0" fontId="16" fillId="0" borderId="0" xfId="0" applyFont="1"/>
    <xf numFmtId="0" fontId="5" fillId="0" borderId="9" xfId="0" applyFont="1" applyBorder="1" applyAlignment="1">
      <alignment vertical="top" textRotation="90"/>
    </xf>
    <xf numFmtId="0" fontId="5" fillId="0" borderId="0" xfId="0" applyFont="1" applyAlignment="1">
      <alignment wrapText="1"/>
    </xf>
    <xf numFmtId="0" fontId="17" fillId="0" borderId="0" xfId="0" applyFont="1"/>
    <xf numFmtId="0" fontId="18" fillId="9" borderId="1"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0" fillId="2" borderId="3" xfId="0" applyFont="1" applyFill="1" applyBorder="1" applyAlignment="1">
      <alignment horizontal="left" vertical="center" wrapText="1"/>
    </xf>
    <xf numFmtId="9" fontId="10" fillId="2" borderId="3" xfId="1" applyFont="1" applyFill="1" applyBorder="1" applyAlignment="1">
      <alignment horizontal="center" vertical="center" wrapText="1"/>
    </xf>
    <xf numFmtId="0" fontId="10" fillId="2" borderId="14" xfId="0" applyFont="1" applyFill="1" applyBorder="1" applyAlignment="1">
      <alignment horizontal="left" vertical="center" wrapText="1"/>
    </xf>
    <xf numFmtId="0" fontId="5" fillId="0" borderId="10" xfId="0" applyFont="1" applyBorder="1" applyAlignment="1">
      <alignment vertical="top"/>
    </xf>
    <xf numFmtId="0" fontId="10" fillId="2" borderId="3" xfId="0" applyFont="1" applyFill="1" applyBorder="1" applyAlignment="1">
      <alignment horizontal="center" vertical="center" wrapText="1"/>
    </xf>
    <xf numFmtId="0" fontId="10" fillId="11" borderId="1" xfId="0" applyFont="1" applyFill="1" applyBorder="1" applyAlignment="1">
      <alignment wrapText="1"/>
    </xf>
    <xf numFmtId="0" fontId="11" fillId="0" borderId="1" xfId="0" applyFont="1" applyBorder="1" applyAlignment="1">
      <alignment vertical="top" textRotation="90"/>
    </xf>
    <xf numFmtId="0" fontId="16" fillId="0" borderId="1" xfId="0" applyFont="1" applyBorder="1"/>
    <xf numFmtId="0" fontId="5" fillId="0" borderId="1" xfId="0" applyFont="1" applyBorder="1" applyAlignment="1">
      <alignment vertical="top" textRotation="90"/>
    </xf>
    <xf numFmtId="0" fontId="5" fillId="0" borderId="1" xfId="0" applyFont="1" applyBorder="1" applyAlignment="1">
      <alignment wrapText="1"/>
    </xf>
    <xf numFmtId="0" fontId="17" fillId="0" borderId="1" xfId="0" applyFont="1" applyBorder="1"/>
    <xf numFmtId="1" fontId="13" fillId="4" borderId="1" xfId="1" applyNumberFormat="1" applyFont="1" applyFill="1" applyBorder="1" applyAlignment="1">
      <alignment horizontal="center" vertical="center" wrapText="1"/>
    </xf>
    <xf numFmtId="0" fontId="11" fillId="0" borderId="0" xfId="0" applyFont="1" applyAlignment="1">
      <alignment horizontal="left" vertical="top"/>
    </xf>
    <xf numFmtId="0" fontId="10" fillId="0" borderId="0" xfId="0" applyFont="1" applyAlignment="1">
      <alignment horizontal="center" wrapText="1"/>
    </xf>
    <xf numFmtId="0" fontId="11" fillId="0" borderId="0" xfId="0" applyFont="1" applyAlignment="1">
      <alignment horizontal="left"/>
    </xf>
    <xf numFmtId="0" fontId="5" fillId="0" borderId="1" xfId="0" applyFont="1" applyBorder="1" applyAlignment="1">
      <alignment horizontal="left" vertical="center"/>
    </xf>
    <xf numFmtId="0" fontId="10" fillId="2" borderId="1" xfId="0" applyFont="1" applyFill="1" applyBorder="1" applyAlignment="1">
      <alignment vertical="center" wrapText="1"/>
    </xf>
    <xf numFmtId="0" fontId="11" fillId="0" borderId="0" xfId="0" applyFont="1"/>
    <xf numFmtId="0" fontId="10" fillId="11" borderId="1" xfId="0" applyFont="1" applyFill="1" applyBorder="1" applyAlignment="1">
      <alignment horizontal="center" vertical="center" wrapText="1"/>
    </xf>
    <xf numFmtId="0" fontId="11" fillId="0" borderId="9" xfId="0" applyFont="1" applyBorder="1" applyAlignment="1">
      <alignment vertical="top" textRotation="90"/>
    </xf>
    <xf numFmtId="0" fontId="11" fillId="0" borderId="9" xfId="0" applyFont="1" applyBorder="1" applyAlignment="1">
      <alignment horizontal="center" vertical="top" textRotation="90"/>
    </xf>
    <xf numFmtId="0" fontId="10" fillId="0" borderId="1" xfId="0" applyFont="1" applyBorder="1" applyAlignment="1">
      <alignment horizontal="left" wrapText="1"/>
    </xf>
    <xf numFmtId="0" fontId="13" fillId="11" borderId="0" xfId="0" applyFont="1" applyFill="1" applyAlignment="1">
      <alignment horizontal="left" wrapText="1"/>
    </xf>
    <xf numFmtId="0" fontId="11" fillId="0" borderId="9" xfId="0" applyFont="1" applyBorder="1" applyAlignment="1">
      <alignment horizontal="left" vertical="top" textRotation="90"/>
    </xf>
    <xf numFmtId="0" fontId="6" fillId="0" borderId="1" xfId="0" applyFont="1" applyBorder="1" applyAlignment="1">
      <alignment horizontal="left" vertical="center"/>
    </xf>
    <xf numFmtId="0" fontId="10" fillId="11" borderId="1" xfId="0" applyFont="1" applyFill="1" applyBorder="1" applyAlignment="1">
      <alignment vertical="center" wrapText="1"/>
    </xf>
    <xf numFmtId="0" fontId="10" fillId="11" borderId="1" xfId="0" applyFont="1" applyFill="1" applyBorder="1" applyAlignment="1">
      <alignment horizontal="left" vertical="center" wrapText="1"/>
    </xf>
    <xf numFmtId="0" fontId="10" fillId="11" borderId="5" xfId="0" applyFont="1" applyFill="1" applyBorder="1" applyAlignment="1">
      <alignment horizontal="left" vertical="center" wrapText="1"/>
    </xf>
    <xf numFmtId="0" fontId="13" fillId="11" borderId="0" xfId="0" applyFont="1" applyFill="1" applyAlignment="1">
      <alignment vertical="center" wrapText="1"/>
    </xf>
    <xf numFmtId="0" fontId="3" fillId="4" borderId="0" xfId="0" applyFont="1" applyFill="1" applyAlignment="1">
      <alignment vertical="center"/>
    </xf>
    <xf numFmtId="0" fontId="2" fillId="4" borderId="0" xfId="0" applyFont="1" applyFill="1" applyAlignment="1">
      <alignment vertical="center" wrapText="1"/>
    </xf>
    <xf numFmtId="0" fontId="13" fillId="4" borderId="0" xfId="0" applyFont="1" applyFill="1" applyAlignment="1">
      <alignment wrapText="1"/>
    </xf>
    <xf numFmtId="0" fontId="13" fillId="0" borderId="1" xfId="0" applyFont="1" applyBorder="1" applyAlignment="1">
      <alignment horizontal="left" vertical="top" wrapText="1"/>
    </xf>
    <xf numFmtId="0" fontId="4" fillId="0" borderId="0" xfId="0" applyFont="1" applyAlignment="1">
      <alignment vertical="center"/>
    </xf>
    <xf numFmtId="0" fontId="20" fillId="0" borderId="0" xfId="0" applyFont="1" applyAlignment="1">
      <alignment wrapText="1"/>
    </xf>
    <xf numFmtId="0" fontId="4" fillId="4" borderId="0" xfId="0" applyFont="1" applyFill="1" applyAlignment="1">
      <alignment vertical="center" wrapText="1"/>
    </xf>
    <xf numFmtId="0" fontId="20" fillId="4" borderId="0" xfId="0" applyFont="1" applyFill="1" applyAlignment="1">
      <alignment wrapText="1"/>
    </xf>
    <xf numFmtId="9" fontId="0" fillId="4" borderId="0" xfId="1" applyFont="1" applyFill="1" applyBorder="1" applyAlignment="1">
      <alignment horizontal="center" vertical="center"/>
    </xf>
    <xf numFmtId="0" fontId="14" fillId="0" borderId="0" xfId="0" applyFont="1" applyAlignment="1">
      <alignment horizontal="center" vertical="center" wrapText="1"/>
    </xf>
    <xf numFmtId="0" fontId="10"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9" fontId="0" fillId="4" borderId="5" xfId="1" applyFont="1" applyFill="1" applyBorder="1" applyAlignment="1">
      <alignment horizontal="center"/>
    </xf>
    <xf numFmtId="9" fontId="0" fillId="4" borderId="1" xfId="1" applyFont="1" applyFill="1" applyBorder="1" applyAlignment="1">
      <alignment horizontal="center"/>
    </xf>
    <xf numFmtId="9" fontId="13" fillId="4" borderId="1" xfId="1" applyFont="1" applyFill="1" applyBorder="1" applyAlignment="1">
      <alignment horizontal="center" wrapText="1"/>
    </xf>
    <xf numFmtId="0" fontId="13" fillId="4" borderId="1" xfId="1" applyNumberFormat="1" applyFont="1" applyFill="1" applyBorder="1" applyAlignment="1">
      <alignment horizontal="center" vertical="center" wrapText="1"/>
    </xf>
    <xf numFmtId="0" fontId="6" fillId="4" borderId="0" xfId="0" applyFont="1" applyFill="1" applyAlignment="1">
      <alignment horizontal="center" vertical="center" wrapText="1"/>
    </xf>
    <xf numFmtId="0" fontId="9" fillId="4" borderId="15" xfId="0" applyFont="1" applyFill="1" applyBorder="1" applyAlignment="1">
      <alignment horizontal="center" vertical="center" wrapText="1"/>
    </xf>
    <xf numFmtId="0" fontId="13" fillId="4" borderId="1" xfId="0" applyFont="1" applyFill="1" applyBorder="1" applyAlignment="1">
      <alignment horizontal="left" wrapText="1"/>
    </xf>
    <xf numFmtId="0" fontId="0" fillId="4" borderId="0" xfId="0" applyFill="1" applyAlignment="1">
      <alignment horizontal="center"/>
    </xf>
    <xf numFmtId="0" fontId="16" fillId="4" borderId="1" xfId="0" applyFont="1" applyFill="1" applyBorder="1" applyAlignment="1">
      <alignment horizontal="left" vertical="center" wrapText="1"/>
    </xf>
    <xf numFmtId="0" fontId="5" fillId="4" borderId="1" xfId="0" applyFont="1" applyFill="1" applyBorder="1" applyAlignment="1">
      <alignment vertical="center"/>
    </xf>
    <xf numFmtId="0" fontId="10" fillId="4" borderId="1" xfId="0" applyFont="1" applyFill="1" applyBorder="1" applyAlignment="1">
      <alignment vertical="center" wrapText="1"/>
    </xf>
    <xf numFmtId="0" fontId="5" fillId="4" borderId="1" xfId="0" applyFont="1" applyFill="1" applyBorder="1" applyAlignment="1">
      <alignment horizontal="left" vertical="center"/>
    </xf>
    <xf numFmtId="9" fontId="0" fillId="4" borderId="1" xfId="1" applyFont="1" applyFill="1" applyBorder="1" applyAlignment="1">
      <alignment horizontal="center" vertical="center"/>
    </xf>
    <xf numFmtId="9" fontId="0" fillId="11" borderId="1" xfId="1" applyFont="1" applyFill="1" applyBorder="1" applyAlignment="1">
      <alignment horizontal="center" vertical="center"/>
    </xf>
    <xf numFmtId="0" fontId="5" fillId="0" borderId="1" xfId="0" applyFont="1" applyBorder="1" applyAlignment="1">
      <alignment vertical="top"/>
    </xf>
    <xf numFmtId="0" fontId="13" fillId="0" borderId="5" xfId="0" applyFont="1" applyBorder="1" applyAlignment="1">
      <alignment vertical="top" wrapText="1"/>
    </xf>
    <xf numFmtId="0" fontId="13" fillId="0" borderId="9" xfId="0" applyFont="1" applyBorder="1" applyAlignment="1">
      <alignment vertical="top" wrapText="1"/>
    </xf>
    <xf numFmtId="0" fontId="21" fillId="5" borderId="1" xfId="0" applyFont="1" applyFill="1" applyBorder="1" applyAlignment="1">
      <alignment horizontal="center" vertical="center" wrapText="1"/>
    </xf>
    <xf numFmtId="0" fontId="13" fillId="0" borderId="1" xfId="0" applyFont="1" applyBorder="1" applyAlignment="1">
      <alignment vertical="top" wrapText="1"/>
    </xf>
    <xf numFmtId="0" fontId="13" fillId="0" borderId="11" xfId="0" applyFont="1" applyBorder="1" applyAlignment="1">
      <alignment vertical="top" wrapText="1"/>
    </xf>
    <xf numFmtId="0" fontId="10" fillId="4" borderId="0" xfId="0" applyFont="1" applyFill="1" applyAlignment="1">
      <alignment wrapText="1"/>
    </xf>
    <xf numFmtId="0" fontId="13" fillId="4" borderId="11" xfId="0" applyFont="1" applyFill="1" applyBorder="1" applyAlignment="1">
      <alignment vertical="top" wrapText="1"/>
    </xf>
    <xf numFmtId="0" fontId="13" fillId="4" borderId="1" xfId="0" applyFont="1" applyFill="1" applyBorder="1" applyAlignment="1">
      <alignment vertical="top" wrapText="1"/>
    </xf>
    <xf numFmtId="0" fontId="23" fillId="0" borderId="1" xfId="0" applyFont="1" applyBorder="1" applyAlignment="1">
      <alignment vertical="top" textRotation="90"/>
    </xf>
    <xf numFmtId="0" fontId="22" fillId="0" borderId="1" xfId="0" applyFont="1" applyBorder="1" applyAlignment="1">
      <alignment horizontal="left" wrapText="1"/>
    </xf>
    <xf numFmtId="0" fontId="22" fillId="0" borderId="1" xfId="0" applyFont="1" applyBorder="1" applyAlignment="1">
      <alignment wrapText="1"/>
    </xf>
    <xf numFmtId="0" fontId="24" fillId="0" borderId="1" xfId="0" applyFont="1" applyBorder="1"/>
    <xf numFmtId="0" fontId="6" fillId="0" borderId="10" xfId="0" applyFont="1" applyBorder="1" applyAlignment="1">
      <alignment vertical="top" textRotation="90"/>
    </xf>
    <xf numFmtId="1" fontId="14" fillId="0" borderId="1" xfId="1" applyNumberFormat="1" applyFont="1" applyBorder="1" applyAlignment="1">
      <alignment horizontal="center" vertical="center" wrapText="1"/>
    </xf>
    <xf numFmtId="0" fontId="16" fillId="0" borderId="1" xfId="0" applyFont="1" applyBorder="1" applyAlignment="1">
      <alignment horizontal="left" vertical="center" wrapText="1"/>
    </xf>
    <xf numFmtId="0" fontId="14" fillId="11" borderId="0" xfId="0" applyFont="1" applyFill="1" applyAlignment="1">
      <alignment wrapText="1"/>
    </xf>
    <xf numFmtId="0" fontId="17" fillId="0" borderId="1" xfId="0" applyFont="1" applyBorder="1" applyAlignment="1">
      <alignment horizontal="center" vertical="center"/>
    </xf>
    <xf numFmtId="9" fontId="25" fillId="11" borderId="0" xfId="1" applyFont="1" applyFill="1" applyBorder="1" applyAlignment="1">
      <alignment horizontal="center"/>
    </xf>
    <xf numFmtId="0" fontId="14" fillId="0" borderId="0" xfId="0" applyFont="1" applyAlignment="1">
      <alignment wrapText="1"/>
    </xf>
    <xf numFmtId="9" fontId="25" fillId="11" borderId="0" xfId="1" applyFont="1" applyFill="1" applyBorder="1" applyAlignment="1">
      <alignment horizontal="center" vertical="center"/>
    </xf>
    <xf numFmtId="9" fontId="14" fillId="0" borderId="1" xfId="1" applyFont="1" applyFill="1" applyBorder="1" applyAlignment="1">
      <alignment horizontal="center" wrapText="1"/>
    </xf>
    <xf numFmtId="9" fontId="25" fillId="0" borderId="1" xfId="1" applyFont="1" applyFill="1" applyBorder="1" applyAlignment="1">
      <alignment horizontal="center"/>
    </xf>
    <xf numFmtId="0" fontId="17" fillId="4" borderId="1" xfId="0" applyFont="1" applyFill="1" applyBorder="1" applyAlignment="1">
      <alignment horizontal="center" vertical="center"/>
    </xf>
    <xf numFmtId="9" fontId="25" fillId="4" borderId="1" xfId="1" applyFont="1" applyFill="1" applyBorder="1" applyAlignment="1">
      <alignment horizontal="center" vertical="center"/>
    </xf>
    <xf numFmtId="0" fontId="14" fillId="4" borderId="1" xfId="0" applyFont="1" applyFill="1" applyBorder="1" applyAlignment="1">
      <alignment horizontal="left" wrapText="1"/>
    </xf>
    <xf numFmtId="9" fontId="14" fillId="4" borderId="1" xfId="1" applyFont="1" applyFill="1" applyBorder="1" applyAlignment="1">
      <alignment horizontal="center" vertical="center" wrapText="1"/>
    </xf>
    <xf numFmtId="0" fontId="9" fillId="4" borderId="1" xfId="0" applyFont="1" applyFill="1" applyBorder="1" applyAlignment="1">
      <alignment horizontal="left"/>
    </xf>
    <xf numFmtId="9" fontId="25" fillId="4" borderId="5" xfId="1" applyFont="1" applyFill="1" applyBorder="1" applyAlignment="1">
      <alignment horizontal="center"/>
    </xf>
    <xf numFmtId="9" fontId="14" fillId="4" borderId="1" xfId="1" applyFont="1" applyFill="1" applyBorder="1" applyAlignment="1">
      <alignment horizontal="center" wrapText="1"/>
    </xf>
    <xf numFmtId="9" fontId="25" fillId="4" borderId="1" xfId="1" applyFont="1" applyFill="1" applyBorder="1" applyAlignment="1">
      <alignment horizontal="center"/>
    </xf>
    <xf numFmtId="0" fontId="16" fillId="0" borderId="2" xfId="0" applyFont="1" applyBorder="1" applyAlignment="1">
      <alignment horizontal="center" vertical="center" wrapText="1"/>
    </xf>
    <xf numFmtId="0" fontId="17" fillId="0" borderId="1" xfId="0" applyFont="1" applyBorder="1" applyAlignment="1">
      <alignment vertical="center"/>
    </xf>
    <xf numFmtId="0" fontId="17" fillId="4" borderId="1" xfId="0" applyFont="1" applyFill="1" applyBorder="1" applyAlignment="1">
      <alignment vertical="center"/>
    </xf>
    <xf numFmtId="0" fontId="10" fillId="2" borderId="3" xfId="0" applyFont="1" applyFill="1" applyBorder="1" applyAlignment="1">
      <alignment vertical="center" wrapText="1"/>
    </xf>
    <xf numFmtId="0" fontId="13" fillId="4" borderId="1" xfId="0" applyFont="1" applyFill="1" applyBorder="1" applyAlignment="1">
      <alignment wrapText="1"/>
    </xf>
    <xf numFmtId="0" fontId="16" fillId="0" borderId="1" xfId="0" applyFont="1" applyBorder="1" applyAlignment="1">
      <alignment vertical="center" wrapText="1"/>
    </xf>
    <xf numFmtId="0" fontId="16" fillId="4" borderId="0" xfId="0" applyFont="1" applyFill="1" applyAlignment="1">
      <alignment horizontal="center" vertical="center" wrapText="1"/>
    </xf>
    <xf numFmtId="0" fontId="26" fillId="0" borderId="0" xfId="0" applyFont="1" applyAlignment="1">
      <alignment horizontal="center" vertical="top" textRotation="90"/>
    </xf>
    <xf numFmtId="0" fontId="14" fillId="0" borderId="0" xfId="0" applyFont="1" applyAlignment="1">
      <alignment horizontal="left" vertical="center" wrapText="1"/>
    </xf>
    <xf numFmtId="0" fontId="14" fillId="4" borderId="0" xfId="1" applyNumberFormat="1" applyFont="1" applyFill="1" applyBorder="1" applyAlignment="1">
      <alignment horizontal="center" vertical="center" wrapText="1"/>
    </xf>
    <xf numFmtId="0" fontId="17" fillId="4" borderId="0" xfId="0" applyFont="1" applyFill="1" applyAlignment="1">
      <alignment horizontal="center" vertical="center"/>
    </xf>
    <xf numFmtId="9" fontId="25" fillId="4" borderId="0" xfId="1" applyFont="1" applyFill="1" applyBorder="1" applyAlignment="1">
      <alignment horizontal="center" vertical="center"/>
    </xf>
    <xf numFmtId="0" fontId="17" fillId="4" borderId="0" xfId="0" applyFont="1" applyFill="1" applyAlignment="1">
      <alignment vertical="center" wrapText="1"/>
    </xf>
    <xf numFmtId="9" fontId="14" fillId="4" borderId="0" xfId="1" applyFont="1" applyFill="1" applyBorder="1" applyAlignment="1">
      <alignment horizontal="center" vertical="center" wrapText="1"/>
    </xf>
    <xf numFmtId="0" fontId="16" fillId="4" borderId="0" xfId="0" applyFont="1" applyFill="1" applyAlignment="1">
      <alignment horizontal="left" vertical="center" wrapText="1"/>
    </xf>
    <xf numFmtId="0" fontId="16" fillId="0" borderId="0" xfId="0" applyFont="1" applyAlignment="1">
      <alignment horizontal="center" vertical="center" wrapText="1"/>
    </xf>
    <xf numFmtId="0" fontId="14" fillId="4" borderId="0" xfId="0" applyFont="1" applyFill="1" applyAlignment="1">
      <alignment wrapText="1"/>
    </xf>
    <xf numFmtId="9" fontId="25" fillId="4" borderId="0" xfId="1" applyFont="1" applyFill="1" applyBorder="1" applyAlignment="1">
      <alignment horizontal="center"/>
    </xf>
    <xf numFmtId="9" fontId="14" fillId="4" borderId="0" xfId="1" applyFont="1" applyFill="1" applyBorder="1" applyAlignment="1">
      <alignment horizontal="center" wrapText="1"/>
    </xf>
    <xf numFmtId="0" fontId="16" fillId="4" borderId="1" xfId="0" applyFont="1" applyFill="1" applyBorder="1" applyAlignment="1">
      <alignment vertical="center" wrapText="1"/>
    </xf>
    <xf numFmtId="0" fontId="14" fillId="0" borderId="0" xfId="0" applyFont="1" applyAlignment="1">
      <alignment horizontal="left" wrapText="1"/>
    </xf>
    <xf numFmtId="0" fontId="17" fillId="0" borderId="0" xfId="0" applyFont="1" applyAlignment="1">
      <alignment vertical="center"/>
    </xf>
    <xf numFmtId="9" fontId="25" fillId="0" borderId="0" xfId="1" applyFont="1" applyFill="1" applyBorder="1" applyAlignment="1">
      <alignment vertical="center"/>
    </xf>
    <xf numFmtId="9" fontId="25" fillId="0" borderId="0" xfId="1" applyFont="1" applyFill="1" applyBorder="1" applyAlignment="1"/>
    <xf numFmtId="0" fontId="9" fillId="11" borderId="0" xfId="0" applyFont="1" applyFill="1" applyAlignment="1">
      <alignment horizontal="center" vertical="center"/>
    </xf>
    <xf numFmtId="0" fontId="9" fillId="0" borderId="0" xfId="0" applyFont="1" applyAlignment="1">
      <alignment vertical="center"/>
    </xf>
    <xf numFmtId="0" fontId="9" fillId="4" borderId="5" xfId="0" applyFont="1" applyFill="1" applyBorder="1"/>
    <xf numFmtId="0" fontId="14" fillId="4" borderId="1" xfId="1" applyNumberFormat="1" applyFont="1" applyFill="1" applyBorder="1" applyAlignment="1">
      <alignment horizontal="center" vertical="center" wrapText="1"/>
    </xf>
    <xf numFmtId="0" fontId="9" fillId="4" borderId="5" xfId="0" applyFont="1" applyFill="1" applyBorder="1" applyAlignment="1">
      <alignment horizontal="left"/>
    </xf>
    <xf numFmtId="0" fontId="16" fillId="11" borderId="1" xfId="0" applyFont="1" applyFill="1" applyBorder="1" applyAlignment="1">
      <alignment vertical="center" wrapText="1"/>
    </xf>
    <xf numFmtId="0" fontId="16" fillId="11" borderId="1" xfId="0" applyFont="1" applyFill="1" applyBorder="1" applyAlignment="1">
      <alignment horizontal="center" vertical="center" wrapText="1"/>
    </xf>
    <xf numFmtId="0" fontId="16" fillId="11" borderId="1" xfId="0" applyFont="1" applyFill="1" applyBorder="1" applyAlignment="1">
      <alignment horizontal="left" vertical="center" wrapText="1"/>
    </xf>
    <xf numFmtId="0" fontId="16" fillId="9"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9" fontId="16" fillId="2" borderId="1" xfId="1" applyFont="1" applyFill="1" applyBorder="1" applyAlignment="1">
      <alignment horizontal="center" vertical="center" wrapText="1"/>
    </xf>
    <xf numFmtId="0" fontId="16" fillId="11" borderId="0" xfId="0" applyFont="1" applyFill="1" applyAlignment="1">
      <alignment horizontal="center" vertical="center" wrapText="1"/>
    </xf>
    <xf numFmtId="0" fontId="17" fillId="0" borderId="0" xfId="0" applyFont="1" applyAlignment="1">
      <alignment vertical="top"/>
    </xf>
    <xf numFmtId="0" fontId="16" fillId="0" borderId="0" xfId="0" applyFont="1" applyAlignment="1">
      <alignment horizontal="left" vertical="center" wrapText="1"/>
    </xf>
    <xf numFmtId="0" fontId="26" fillId="4" borderId="9" xfId="0" applyFont="1" applyFill="1" applyBorder="1" applyAlignment="1">
      <alignment horizontal="center" vertical="top" textRotation="90"/>
    </xf>
    <xf numFmtId="0" fontId="14" fillId="4" borderId="0" xfId="0" applyFont="1" applyFill="1" applyAlignment="1">
      <alignment horizontal="left" wrapText="1"/>
    </xf>
    <xf numFmtId="0" fontId="26" fillId="4" borderId="9" xfId="0" applyFont="1" applyFill="1" applyBorder="1" applyAlignment="1">
      <alignment horizontal="left" vertical="top" textRotation="90"/>
    </xf>
    <xf numFmtId="0" fontId="14" fillId="4" borderId="1" xfId="0" applyFont="1" applyFill="1" applyBorder="1" applyAlignment="1">
      <alignment horizontal="center" vertical="center" wrapText="1"/>
    </xf>
    <xf numFmtId="0" fontId="9" fillId="4" borderId="1" xfId="0" applyFont="1" applyFill="1" applyBorder="1" applyAlignment="1">
      <alignment horizontal="left" vertical="center"/>
    </xf>
    <xf numFmtId="9" fontId="9" fillId="4" borderId="1" xfId="1" applyFont="1" applyFill="1" applyBorder="1" applyAlignment="1">
      <alignment horizontal="center" vertical="center"/>
    </xf>
    <xf numFmtId="0" fontId="17" fillId="4" borderId="1" xfId="0" applyFont="1" applyFill="1" applyBorder="1" applyAlignment="1">
      <alignment horizontal="left" vertical="center"/>
    </xf>
    <xf numFmtId="0" fontId="18" fillId="9" borderId="14" xfId="0" applyFont="1" applyFill="1" applyBorder="1" applyAlignment="1">
      <alignment horizontal="center" vertical="center" wrapText="1"/>
    </xf>
    <xf numFmtId="0" fontId="5" fillId="0" borderId="8" xfId="0" applyFont="1" applyBorder="1" applyAlignment="1">
      <alignment vertical="top"/>
    </xf>
    <xf numFmtId="0" fontId="5" fillId="0" borderId="2" xfId="0" applyFont="1" applyBorder="1" applyAlignment="1">
      <alignment vertical="center" wrapText="1"/>
    </xf>
    <xf numFmtId="0" fontId="10" fillId="2" borderId="2" xfId="0" applyFont="1" applyFill="1" applyBorder="1" applyAlignment="1">
      <alignment horizontal="center" vertical="center" wrapText="1"/>
    </xf>
    <xf numFmtId="0" fontId="10" fillId="11" borderId="5" xfId="0" applyFont="1" applyFill="1" applyBorder="1" applyAlignment="1">
      <alignment vertical="center" wrapText="1"/>
    </xf>
    <xf numFmtId="0" fontId="25" fillId="4" borderId="0" xfId="0" applyFont="1" applyFill="1" applyAlignment="1">
      <alignment horizontal="center"/>
    </xf>
    <xf numFmtId="9" fontId="13" fillId="4" borderId="1" xfId="1" applyFont="1" applyFill="1" applyBorder="1" applyAlignment="1">
      <alignment horizontal="center" vertical="center" wrapText="1"/>
    </xf>
    <xf numFmtId="0" fontId="6" fillId="4" borderId="1" xfId="0" applyFont="1" applyFill="1" applyBorder="1" applyAlignment="1">
      <alignment horizontal="left"/>
    </xf>
    <xf numFmtId="0" fontId="9" fillId="4" borderId="0" xfId="0" applyFont="1" applyFill="1" applyAlignment="1">
      <alignment vertical="center" wrapText="1"/>
    </xf>
    <xf numFmtId="0" fontId="14" fillId="4" borderId="0" xfId="0" applyFont="1" applyFill="1"/>
    <xf numFmtId="0" fontId="13" fillId="0" borderId="1" xfId="0" applyFont="1" applyBorder="1" applyAlignment="1">
      <alignment horizontal="left" vertical="top" wrapText="1"/>
    </xf>
    <xf numFmtId="0" fontId="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5" xfId="0" applyFont="1" applyBorder="1" applyAlignment="1">
      <alignment horizontal="left" vertical="top" wrapText="1"/>
    </xf>
    <xf numFmtId="0" fontId="13" fillId="0" borderId="9" xfId="0" applyFont="1" applyBorder="1" applyAlignment="1">
      <alignment horizontal="left" vertical="top" wrapText="1"/>
    </xf>
    <xf numFmtId="0" fontId="21" fillId="6"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13" fillId="0" borderId="11" xfId="0" applyFont="1" applyBorder="1" applyAlignment="1">
      <alignment horizontal="left" vertical="top"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9" fontId="25" fillId="4" borderId="1" xfId="1" applyFont="1" applyFill="1" applyBorder="1" applyAlignment="1">
      <alignment horizontal="center" vertical="center"/>
    </xf>
    <xf numFmtId="9" fontId="25" fillId="4" borderId="5" xfId="1" applyFont="1" applyFill="1" applyBorder="1" applyAlignment="1">
      <alignment horizontal="center" vertical="center"/>
    </xf>
    <xf numFmtId="0" fontId="21"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vertical="center" wrapText="1"/>
    </xf>
    <xf numFmtId="0" fontId="14" fillId="10" borderId="1" xfId="0" applyFont="1" applyFill="1" applyBorder="1" applyAlignment="1">
      <alignment vertical="center" wrapText="1"/>
    </xf>
    <xf numFmtId="0" fontId="16" fillId="4" borderId="1" xfId="0" applyFont="1" applyFill="1" applyBorder="1" applyAlignment="1">
      <alignment vertical="center" wrapText="1"/>
    </xf>
    <xf numFmtId="9" fontId="14" fillId="4" borderId="2" xfId="1" applyFont="1" applyFill="1" applyBorder="1" applyAlignment="1">
      <alignment horizontal="center" vertical="center" wrapText="1"/>
    </xf>
    <xf numFmtId="9" fontId="14" fillId="4" borderId="3" xfId="1" applyFont="1" applyFill="1" applyBorder="1" applyAlignment="1">
      <alignment horizontal="center" vertical="center" wrapText="1"/>
    </xf>
    <xf numFmtId="0" fontId="14" fillId="4" borderId="17" xfId="0" applyFont="1" applyFill="1" applyBorder="1" applyAlignment="1">
      <alignment horizontal="center"/>
    </xf>
    <xf numFmtId="0" fontId="14" fillId="4" borderId="15" xfId="0" applyFont="1" applyFill="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0" xfId="0" applyFont="1" applyFill="1" applyAlignment="1">
      <alignment horizontal="center" vertical="center" wrapText="1"/>
    </xf>
    <xf numFmtId="0" fontId="14" fillId="0" borderId="1" xfId="0" applyFont="1" applyBorder="1" applyAlignment="1">
      <alignment horizontal="left" vertical="center" wrapText="1"/>
    </xf>
    <xf numFmtId="0" fontId="14" fillId="10" borderId="1" xfId="0" applyFont="1" applyFill="1" applyBorder="1" applyAlignment="1">
      <alignment horizontal="left" vertical="center" wrapText="1"/>
    </xf>
    <xf numFmtId="0" fontId="14" fillId="4" borderId="0" xfId="0" applyFont="1" applyFill="1" applyAlignment="1">
      <alignment horizontal="left" vertical="center" wrapText="1"/>
    </xf>
    <xf numFmtId="0" fontId="9" fillId="4" borderId="17" xfId="0" applyFont="1" applyFill="1" applyBorder="1" applyAlignment="1">
      <alignment horizontal="center"/>
    </xf>
    <xf numFmtId="0" fontId="9" fillId="4" borderId="15" xfId="0" applyFont="1" applyFill="1" applyBorder="1" applyAlignment="1">
      <alignment horizontal="center"/>
    </xf>
    <xf numFmtId="0" fontId="9" fillId="4" borderId="16" xfId="0" applyFont="1" applyFill="1" applyBorder="1" applyAlignment="1">
      <alignment horizontal="center"/>
    </xf>
    <xf numFmtId="0" fontId="30" fillId="0" borderId="1" xfId="0" applyFont="1" applyBorder="1" applyAlignment="1">
      <alignment horizontal="center" textRotation="90" wrapText="1"/>
    </xf>
    <xf numFmtId="0" fontId="30" fillId="10" borderId="1" xfId="0" applyFont="1" applyFill="1" applyBorder="1" applyAlignment="1">
      <alignment horizontal="center" textRotation="90" wrapText="1"/>
    </xf>
    <xf numFmtId="0" fontId="26" fillId="4" borderId="0" xfId="0" applyFont="1" applyFill="1" applyAlignment="1">
      <alignment horizontal="center" vertical="top" textRotation="90"/>
    </xf>
    <xf numFmtId="0" fontId="14" fillId="4" borderId="0" xfId="0" applyFont="1" applyFill="1" applyAlignment="1">
      <alignment horizontal="center" vertical="center" wrapText="1"/>
    </xf>
    <xf numFmtId="0" fontId="31" fillId="4" borderId="9" xfId="0" applyFont="1" applyFill="1" applyBorder="1" applyAlignment="1">
      <alignment horizontal="center" vertical="top" textRotation="90"/>
    </xf>
    <xf numFmtId="0" fontId="16" fillId="4" borderId="0" xfId="0" applyFont="1" applyFill="1" applyAlignment="1">
      <alignment horizontal="center" vertical="center" wrapText="1"/>
    </xf>
    <xf numFmtId="9" fontId="25" fillId="4" borderId="0" xfId="1" applyFont="1" applyFill="1" applyBorder="1" applyAlignment="1">
      <alignment horizontal="center" vertical="center"/>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7" fillId="4" borderId="0" xfId="0" applyFont="1" applyFill="1" applyAlignment="1">
      <alignment horizontal="center" vertical="center"/>
    </xf>
    <xf numFmtId="0" fontId="14"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16" fillId="4" borderId="0" xfId="0" applyFont="1" applyFill="1" applyAlignment="1">
      <alignment horizontal="left" vertical="center" wrapText="1"/>
    </xf>
    <xf numFmtId="9" fontId="14" fillId="4" borderId="0" xfId="1" applyFont="1" applyFill="1" applyBorder="1" applyAlignment="1">
      <alignment horizontal="center" vertical="center" wrapText="1"/>
    </xf>
    <xf numFmtId="0" fontId="29" fillId="4" borderId="0" xfId="0" applyFont="1" applyFill="1" applyAlignment="1">
      <alignment horizontal="center" vertical="center" wrapText="1"/>
    </xf>
    <xf numFmtId="0" fontId="26" fillId="0" borderId="1" xfId="0" applyFont="1" applyBorder="1" applyAlignment="1">
      <alignment horizontal="center" vertical="top" textRotation="90" wrapText="1"/>
    </xf>
    <xf numFmtId="0" fontId="16" fillId="0" borderId="1" xfId="0" applyFont="1" applyBorder="1" applyAlignment="1">
      <alignment vertical="center" wrapText="1"/>
    </xf>
    <xf numFmtId="9" fontId="14" fillId="0" borderId="2" xfId="1" applyFont="1" applyFill="1" applyBorder="1" applyAlignment="1">
      <alignment horizontal="center" vertical="center" wrapText="1"/>
    </xf>
    <xf numFmtId="9" fontId="14" fillId="0" borderId="3" xfId="1" applyFont="1" applyFill="1" applyBorder="1" applyAlignment="1">
      <alignment horizontal="center" vertical="center" wrapText="1"/>
    </xf>
    <xf numFmtId="0" fontId="26" fillId="0" borderId="0" xfId="0" applyFont="1" applyAlignment="1">
      <alignment horizontal="center" vertical="top" textRotation="90"/>
    </xf>
    <xf numFmtId="0" fontId="28" fillId="0" borderId="10" xfId="0" applyFont="1" applyBorder="1" applyAlignment="1">
      <alignment horizontal="center" vertical="top" textRotation="90"/>
    </xf>
    <xf numFmtId="0" fontId="28" fillId="0" borderId="9" xfId="0" applyFont="1" applyBorder="1" applyAlignment="1">
      <alignment horizontal="center" vertical="top" textRotation="90"/>
    </xf>
    <xf numFmtId="0" fontId="10" fillId="0" borderId="1"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9" fillId="0" borderId="6" xfId="0" applyFont="1" applyBorder="1" applyAlignment="1">
      <alignment horizontal="left" vertical="top" wrapText="1"/>
    </xf>
    <xf numFmtId="0" fontId="19" fillId="0" borderId="13"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5" xfId="0" applyFont="1" applyBorder="1" applyAlignment="1">
      <alignment horizontal="left" vertical="top" wrapText="1"/>
    </xf>
    <xf numFmtId="0" fontId="19" fillId="0" borderId="7" xfId="0" applyFont="1" applyBorder="1" applyAlignment="1">
      <alignment horizontal="left" vertical="top" wrapText="1"/>
    </xf>
    <xf numFmtId="0" fontId="19" fillId="0" borderId="4" xfId="0" applyFont="1" applyBorder="1" applyAlignment="1">
      <alignment horizontal="left" vertical="top" wrapText="1"/>
    </xf>
    <xf numFmtId="0" fontId="19" fillId="0" borderId="10" xfId="0" applyFont="1" applyBorder="1" applyAlignment="1">
      <alignment horizontal="left" vertical="top" wrapText="1"/>
    </xf>
    <xf numFmtId="0" fontId="16" fillId="4" borderId="1" xfId="0"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left" vertical="center" wrapText="1"/>
    </xf>
    <xf numFmtId="9" fontId="14" fillId="4" borderId="1" xfId="1" applyFont="1" applyFill="1" applyBorder="1" applyAlignment="1">
      <alignment horizontal="center" vertical="center" wrapText="1"/>
    </xf>
    <xf numFmtId="0" fontId="17" fillId="4" borderId="1" xfId="0" applyFont="1" applyFill="1" applyBorder="1" applyAlignment="1">
      <alignment horizontal="left" vertical="center"/>
    </xf>
    <xf numFmtId="0" fontId="10"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lignment horizontal="left" vertical="center" wrapText="1"/>
    </xf>
    <xf numFmtId="0" fontId="13" fillId="0" borderId="6" xfId="0" applyFont="1" applyBorder="1" applyAlignment="1">
      <alignment vertical="center" wrapText="1"/>
    </xf>
    <xf numFmtId="0" fontId="13" fillId="0" borderId="13" xfId="0" applyFont="1" applyBorder="1" applyAlignment="1">
      <alignment vertical="center" wrapText="1"/>
    </xf>
    <xf numFmtId="0" fontId="13" fillId="0" borderId="8" xfId="0" applyFont="1" applyBorder="1" applyAlignment="1">
      <alignment vertical="center" wrapText="1"/>
    </xf>
    <xf numFmtId="0" fontId="13" fillId="0" borderId="12" xfId="0" applyFont="1" applyBorder="1" applyAlignment="1">
      <alignment vertical="center" wrapText="1"/>
    </xf>
    <xf numFmtId="0" fontId="13" fillId="0" borderId="0" xfId="0" applyFont="1" applyAlignment="1">
      <alignment vertical="center" wrapText="1"/>
    </xf>
    <xf numFmtId="0" fontId="13" fillId="0" borderId="15" xfId="0" applyFont="1" applyBorder="1" applyAlignment="1">
      <alignment vertical="center" wrapText="1"/>
    </xf>
    <xf numFmtId="0" fontId="13" fillId="0" borderId="7" xfId="0" applyFont="1" applyBorder="1" applyAlignment="1">
      <alignment vertical="center" wrapText="1"/>
    </xf>
    <xf numFmtId="0" fontId="13" fillId="0" borderId="4" xfId="0" applyFont="1" applyBorder="1" applyAlignment="1">
      <alignment vertical="center" wrapText="1"/>
    </xf>
    <xf numFmtId="0" fontId="13" fillId="0" borderId="10" xfId="0" applyFont="1" applyBorder="1" applyAlignment="1">
      <alignmen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3" fillId="0" borderId="1" xfId="0" applyFont="1" applyBorder="1" applyAlignment="1">
      <alignment vertical="center" wrapText="1"/>
    </xf>
    <xf numFmtId="0" fontId="22" fillId="0" borderId="5"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left" vertical="center" wrapText="1"/>
    </xf>
    <xf numFmtId="0" fontId="10" fillId="0" borderId="1" xfId="0" applyFont="1" applyBorder="1" applyAlignment="1">
      <alignment horizontal="left" vertical="center" wrapText="1"/>
    </xf>
    <xf numFmtId="9" fontId="13" fillId="0" borderId="1" xfId="1"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left" vertical="center"/>
    </xf>
    <xf numFmtId="9" fontId="0" fillId="0" borderId="1" xfId="1" applyFont="1" applyFill="1" applyBorder="1" applyAlignment="1">
      <alignment horizontal="center" vertical="center"/>
    </xf>
    <xf numFmtId="0" fontId="10" fillId="2" borderId="1" xfId="0" applyFont="1" applyFill="1" applyBorder="1" applyAlignment="1">
      <alignment horizontal="left" vertical="center" wrapText="1"/>
    </xf>
    <xf numFmtId="9" fontId="13" fillId="2" borderId="1" xfId="1" applyFont="1" applyFill="1" applyBorder="1" applyAlignment="1">
      <alignment horizontal="center" vertical="center" wrapText="1"/>
    </xf>
    <xf numFmtId="0" fontId="5" fillId="2" borderId="1" xfId="0" applyFont="1" applyFill="1" applyBorder="1" applyAlignment="1">
      <alignment horizontal="left" vertical="center"/>
    </xf>
    <xf numFmtId="9" fontId="0" fillId="2" borderId="1" xfId="1" applyFont="1" applyFill="1" applyBorder="1" applyAlignment="1">
      <alignment horizontal="center" vertical="center"/>
    </xf>
    <xf numFmtId="0" fontId="19" fillId="0" borderId="1" xfId="0" applyFont="1" applyBorder="1" applyAlignment="1">
      <alignment horizontal="left" vertical="center" wrapText="1"/>
    </xf>
    <xf numFmtId="0" fontId="5" fillId="0" borderId="1" xfId="0" applyFont="1" applyBorder="1" applyAlignment="1">
      <alignment horizontal="center" vertical="center"/>
    </xf>
    <xf numFmtId="0" fontId="9" fillId="0" borderId="18" xfId="0" applyFont="1" applyBorder="1" applyAlignment="1">
      <alignment horizontal="center" vertical="center" wrapText="1"/>
    </xf>
    <xf numFmtId="0" fontId="2" fillId="5" borderId="1" xfId="0" applyFont="1" applyFill="1" applyBorder="1" applyAlignment="1">
      <alignment horizontal="center" vertical="center" wrapText="1"/>
    </xf>
    <xf numFmtId="9" fontId="0" fillId="11" borderId="0" xfId="1" applyFont="1" applyFill="1" applyBorder="1" applyAlignment="1">
      <alignment horizontal="center" vertical="center"/>
    </xf>
    <xf numFmtId="9" fontId="13" fillId="2" borderId="2" xfId="1" applyFont="1" applyFill="1" applyBorder="1" applyAlignment="1">
      <alignment horizontal="center" vertical="center" wrapText="1"/>
    </xf>
    <xf numFmtId="9" fontId="13" fillId="2" borderId="3" xfId="1" applyFont="1" applyFill="1" applyBorder="1" applyAlignment="1">
      <alignment horizontal="center" vertical="center" wrapText="1"/>
    </xf>
    <xf numFmtId="0" fontId="5" fillId="2" borderId="1" xfId="0" applyFont="1" applyFill="1" applyBorder="1" applyAlignment="1">
      <alignment horizontal="center" vertical="center"/>
    </xf>
    <xf numFmtId="9" fontId="13" fillId="0" borderId="2" xfId="1" applyFont="1" applyFill="1" applyBorder="1" applyAlignment="1">
      <alignment horizontal="center" vertical="center" wrapText="1"/>
    </xf>
    <xf numFmtId="9" fontId="13" fillId="0" borderId="3" xfId="1"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3" fillId="10" borderId="1" xfId="0" applyFont="1" applyFill="1" applyBorder="1" applyAlignment="1">
      <alignment horizontal="left" vertical="center"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3" fillId="0" borderId="6" xfId="0" applyFont="1" applyBorder="1" applyAlignment="1">
      <alignment horizontal="left" vertical="center" wrapText="1"/>
    </xf>
    <xf numFmtId="0" fontId="13" fillId="0" borderId="13"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xf numFmtId="0" fontId="11" fillId="0" borderId="0" xfId="0" applyFont="1" applyAlignment="1">
      <alignment horizontal="center" vertical="top" textRotation="90"/>
    </xf>
    <xf numFmtId="0" fontId="7" fillId="0" borderId="9" xfId="0" applyFont="1" applyBorder="1" applyAlignment="1">
      <alignment horizontal="center" vertical="top" textRotation="90"/>
    </xf>
    <xf numFmtId="0" fontId="7" fillId="0" borderId="15" xfId="0" applyFont="1" applyBorder="1" applyAlignment="1">
      <alignment horizontal="center" vertical="top" textRotation="90"/>
    </xf>
    <xf numFmtId="0" fontId="7" fillId="0" borderId="10" xfId="0" applyFont="1" applyBorder="1" applyAlignment="1">
      <alignment horizontal="center" vertical="top" textRotation="90"/>
    </xf>
    <xf numFmtId="0" fontId="10" fillId="0" borderId="1" xfId="0" applyFont="1" applyBorder="1" applyAlignment="1">
      <alignment horizontal="center" vertical="top" textRotation="90"/>
    </xf>
    <xf numFmtId="0" fontId="10"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9" fontId="0" fillId="4" borderId="5" xfId="1" applyFont="1" applyFill="1" applyBorder="1" applyAlignment="1">
      <alignment horizontal="center" vertical="center"/>
    </xf>
    <xf numFmtId="0" fontId="7" fillId="4" borderId="9" xfId="0" applyFont="1" applyFill="1" applyBorder="1" applyAlignment="1">
      <alignment horizontal="center" vertical="top" textRotation="90"/>
    </xf>
    <xf numFmtId="0" fontId="6" fillId="4" borderId="0" xfId="0" applyFont="1" applyFill="1" applyAlignment="1">
      <alignment horizontal="center" vertical="center" wrapText="1"/>
    </xf>
    <xf numFmtId="9" fontId="0" fillId="4" borderId="1" xfId="1" applyFont="1" applyFill="1" applyBorder="1" applyAlignment="1">
      <alignment horizontal="center" vertical="center"/>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3" fillId="10" borderId="1" xfId="0" applyFont="1" applyFill="1" applyBorder="1" applyAlignment="1">
      <alignment vertical="center" wrapText="1"/>
    </xf>
    <xf numFmtId="0" fontId="10" fillId="4" borderId="1" xfId="0" applyFont="1" applyFill="1" applyBorder="1" applyAlignment="1">
      <alignment vertical="center" wrapText="1"/>
    </xf>
    <xf numFmtId="9" fontId="13" fillId="4" borderId="2" xfId="1" applyFont="1" applyFill="1" applyBorder="1" applyAlignment="1">
      <alignment horizontal="center" vertical="center" wrapText="1"/>
    </xf>
    <xf numFmtId="9" fontId="13" fillId="4" borderId="3" xfId="1" applyFont="1" applyFill="1" applyBorder="1" applyAlignment="1">
      <alignment horizontal="center" vertical="center" wrapText="1"/>
    </xf>
    <xf numFmtId="0" fontId="5" fillId="4" borderId="1" xfId="0" applyFont="1" applyFill="1" applyBorder="1" applyAlignment="1">
      <alignment horizontal="left" vertical="center"/>
    </xf>
    <xf numFmtId="0" fontId="17" fillId="4" borderId="1" xfId="0" applyFont="1" applyFill="1" applyBorder="1" applyAlignment="1">
      <alignment vertical="center"/>
    </xf>
    <xf numFmtId="0" fontId="5" fillId="4" borderId="1" xfId="0" applyFont="1" applyFill="1" applyBorder="1" applyAlignment="1">
      <alignment vertical="center"/>
    </xf>
    <xf numFmtId="0" fontId="13" fillId="4" borderId="0" xfId="0" applyFont="1" applyFill="1" applyAlignment="1">
      <alignment horizontal="center" vertical="center" wrapText="1"/>
    </xf>
    <xf numFmtId="0" fontId="11" fillId="4" borderId="0" xfId="0" applyFont="1" applyFill="1" applyAlignment="1">
      <alignment horizontal="center" vertical="top" textRotation="90"/>
    </xf>
    <xf numFmtId="0" fontId="15" fillId="4" borderId="9" xfId="0" applyFont="1" applyFill="1" applyBorder="1" applyAlignment="1">
      <alignment horizontal="center" vertical="top" textRotation="90"/>
    </xf>
    <xf numFmtId="0" fontId="12" fillId="0" borderId="1" xfId="0" applyFont="1" applyBorder="1" applyAlignment="1">
      <alignment horizontal="left" wrapText="1"/>
    </xf>
    <xf numFmtId="0" fontId="9" fillId="0" borderId="1" xfId="0" applyFont="1" applyBorder="1" applyAlignment="1">
      <alignment horizontal="left" vertical="center" wrapText="1"/>
    </xf>
    <xf numFmtId="0" fontId="17" fillId="0" borderId="1" xfId="0" applyFont="1" applyBorder="1" applyAlignment="1">
      <alignment horizontal="center" vertical="center"/>
    </xf>
    <xf numFmtId="9" fontId="25" fillId="0" borderId="1" xfId="1" applyFont="1" applyFill="1" applyBorder="1" applyAlignment="1">
      <alignment horizontal="center" vertical="center"/>
    </xf>
    <xf numFmtId="0" fontId="6" fillId="0" borderId="1" xfId="0" applyFont="1" applyBorder="1" applyAlignment="1">
      <alignment horizontal="left" vertical="center" wrapText="1"/>
    </xf>
    <xf numFmtId="0" fontId="10" fillId="0" borderId="0" xfId="0" applyFont="1" applyAlignment="1">
      <alignment horizontal="left" wrapText="1"/>
    </xf>
    <xf numFmtId="0" fontId="14" fillId="4" borderId="18"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13" fillId="0" borderId="12"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7" fillId="0" borderId="1" xfId="0" applyFont="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vertical="center"/>
    </xf>
    <xf numFmtId="0" fontId="17" fillId="2" borderId="1" xfId="0" applyFont="1" applyFill="1" applyBorder="1" applyAlignment="1">
      <alignment vertical="center"/>
    </xf>
    <xf numFmtId="9" fontId="25" fillId="2" borderId="1" xfId="1"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3" xfId="0" applyFont="1" applyFill="1" applyBorder="1" applyAlignment="1">
      <alignment horizontal="center" vertical="center" wrapText="1"/>
    </xf>
    <xf numFmtId="9" fontId="25" fillId="4" borderId="2" xfId="1" applyFont="1" applyFill="1" applyBorder="1" applyAlignment="1">
      <alignment horizontal="center" vertical="center"/>
    </xf>
    <xf numFmtId="9" fontId="25" fillId="4" borderId="3" xfId="1"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6" fillId="4" borderId="2" xfId="0" applyFont="1" applyFill="1" applyBorder="1" applyAlignment="1">
      <alignment horizontal="center" vertical="top" textRotation="90"/>
    </xf>
    <xf numFmtId="0" fontId="26" fillId="4" borderId="14" xfId="0" applyFont="1" applyFill="1" applyBorder="1" applyAlignment="1">
      <alignment horizontal="center" vertical="top" textRotation="90"/>
    </xf>
    <xf numFmtId="0" fontId="32" fillId="0" borderId="1" xfId="0" applyFont="1" applyBorder="1" applyAlignment="1">
      <alignment vertical="center" wrapText="1"/>
    </xf>
    <xf numFmtId="0" fontId="12" fillId="0" borderId="1" xfId="0" applyFont="1" applyBorder="1" applyAlignment="1">
      <alignment vertical="center" wrapText="1"/>
    </xf>
    <xf numFmtId="0" fontId="17" fillId="4" borderId="2" xfId="0" applyFont="1" applyFill="1" applyBorder="1" applyAlignment="1">
      <alignment vertical="center"/>
    </xf>
    <xf numFmtId="0" fontId="17" fillId="4" borderId="3" xfId="0" applyFont="1" applyFill="1" applyBorder="1" applyAlignment="1">
      <alignment vertical="center"/>
    </xf>
    <xf numFmtId="0" fontId="27" fillId="4" borderId="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10" borderId="5" xfId="0" applyFont="1" applyFill="1" applyBorder="1" applyAlignment="1">
      <alignment horizontal="left" vertical="center" wrapText="1"/>
    </xf>
    <xf numFmtId="0" fontId="9" fillId="4" borderId="1" xfId="0" applyFont="1" applyFill="1" applyBorder="1" applyAlignment="1">
      <alignment horizontal="center" vertical="center" wrapText="1"/>
    </xf>
    <xf numFmtId="9" fontId="14" fillId="2"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11" fillId="4" borderId="9" xfId="0" applyFont="1" applyFill="1" applyBorder="1" applyAlignment="1">
      <alignment horizontal="center" vertical="top" textRotation="90"/>
    </xf>
    <xf numFmtId="0" fontId="13" fillId="4" borderId="1" xfId="0" applyFont="1" applyFill="1" applyBorder="1" applyAlignment="1">
      <alignment horizontal="center" vertical="center" wrapText="1"/>
    </xf>
    <xf numFmtId="0" fontId="13"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9" fontId="0" fillId="3" borderId="1" xfId="1" applyFont="1" applyFill="1" applyBorder="1" applyAlignment="1">
      <alignment horizontal="center" vertical="center"/>
    </xf>
    <xf numFmtId="9" fontId="0" fillId="0" borderId="2" xfId="1" applyFont="1" applyFill="1" applyBorder="1" applyAlignment="1">
      <alignment horizontal="center" vertical="center"/>
    </xf>
    <xf numFmtId="0" fontId="10" fillId="4" borderId="0" xfId="0" applyFont="1" applyFill="1" applyAlignment="1">
      <alignment horizontal="center" vertical="center" wrapText="1"/>
    </xf>
    <xf numFmtId="0" fontId="11" fillId="0" borderId="13" xfId="0" applyFont="1" applyBorder="1" applyAlignment="1">
      <alignment horizontal="center" vertical="top" textRotation="90"/>
    </xf>
    <xf numFmtId="0" fontId="7" fillId="0" borderId="1" xfId="0" applyFont="1" applyBorder="1" applyAlignment="1">
      <alignment horizontal="center" vertical="top" textRotation="90"/>
    </xf>
    <xf numFmtId="0" fontId="11" fillId="0" borderId="14" xfId="0" applyFont="1" applyBorder="1" applyAlignment="1">
      <alignment horizontal="center" vertical="top" textRotation="90"/>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2" fillId="0" borderId="15" xfId="0" applyFont="1" applyBorder="1" applyAlignment="1">
      <alignment horizontal="center" vertical="center" wrapText="1"/>
    </xf>
    <xf numFmtId="0" fontId="5" fillId="4" borderId="0" xfId="0" applyFont="1" applyFill="1" applyAlignment="1">
      <alignment horizontal="center" vertical="center"/>
    </xf>
    <xf numFmtId="9" fontId="0" fillId="4" borderId="0" xfId="1" applyFont="1" applyFill="1" applyBorder="1" applyAlignment="1">
      <alignment horizontal="center" vertical="center"/>
    </xf>
    <xf numFmtId="9" fontId="0" fillId="0" borderId="5" xfId="1" applyFont="1" applyFill="1" applyBorder="1" applyAlignment="1">
      <alignment horizontal="center" vertical="center"/>
    </xf>
    <xf numFmtId="9" fontId="0" fillId="3" borderId="5" xfId="1" applyFont="1" applyFill="1" applyBorder="1" applyAlignment="1">
      <alignment horizontal="center" vertical="center"/>
    </xf>
    <xf numFmtId="9" fontId="13" fillId="4" borderId="0" xfId="1" applyFont="1" applyFill="1" applyBorder="1" applyAlignment="1">
      <alignment horizontal="center" vertical="center" wrapText="1"/>
    </xf>
    <xf numFmtId="0" fontId="10" fillId="4" borderId="0" xfId="0" applyFont="1" applyFill="1" applyAlignment="1">
      <alignment horizontal="left"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15" fillId="0" borderId="9" xfId="0" applyFont="1" applyBorder="1" applyAlignment="1">
      <alignment horizontal="center" vertical="top" textRotation="90"/>
    </xf>
    <xf numFmtId="0" fontId="14" fillId="0" borderId="1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0" fontId="11" fillId="0" borderId="1" xfId="0" applyFont="1" applyBorder="1" applyAlignment="1">
      <alignment horizontal="center" vertical="top" textRotation="90" wrapText="1"/>
    </xf>
    <xf numFmtId="0" fontId="11" fillId="10" borderId="1" xfId="0" applyFont="1" applyFill="1" applyBorder="1" applyAlignment="1">
      <alignment horizontal="center" vertical="top" textRotation="90" wrapText="1"/>
    </xf>
    <xf numFmtId="0" fontId="13" fillId="10" borderId="1"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0" xfId="0" applyFont="1" applyAlignment="1">
      <alignment horizontal="center" vertical="center" wrapText="1"/>
    </xf>
    <xf numFmtId="0" fontId="6"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12" fillId="4" borderId="0" xfId="0" applyFont="1" applyFill="1" applyAlignment="1">
      <alignment horizontal="center" vertical="center" wrapText="1"/>
    </xf>
    <xf numFmtId="0" fontId="33" fillId="0" borderId="1" xfId="0" applyFont="1" applyBorder="1" applyAlignment="1">
      <alignment horizontal="left" vertical="center" wrapText="1"/>
    </xf>
  </cellXfs>
  <cellStyles count="2">
    <cellStyle name="Normal" xfId="0" builtinId="0"/>
    <cellStyle name="Porcentaje" xfId="1" builtinId="5"/>
  </cellStyles>
  <dxfs count="2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eidy J. Chiquito B." id="{EA32E16E-A22F-43FA-A3E1-9A005B96D6FE}" userId="S::leidy.chiquito@unilibre.edu.co::b4fe8db9-8481-4399-921c-0ac535a4c5d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6" dT="2024-10-02T15:34:03.88" personId="{EA32E16E-A22F-43FA-A3E1-9A005B96D6FE}" id="{A37E6525-7279-442E-8988-D69C52DBB533}">
    <text>Acciones realizadas con seguimiento en la matriz de peticiones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D6A7-0E43-4294-862F-ED05C7CCDEEC}">
  <sheetPr>
    <tabColor theme="0"/>
    <pageSetUpPr fitToPage="1"/>
  </sheetPr>
  <dimension ref="A1:W77"/>
  <sheetViews>
    <sheetView tabSelected="1" zoomScale="130" zoomScaleNormal="130" workbookViewId="0">
      <selection activeCell="C76" sqref="C76:D76"/>
    </sheetView>
  </sheetViews>
  <sheetFormatPr baseColWidth="10" defaultColWidth="11.42578125" defaultRowHeight="16.5" x14ac:dyDescent="0.3"/>
  <cols>
    <col min="1" max="1" width="4.7109375" style="49" customWidth="1"/>
    <col min="2" max="2" width="30.85546875" style="20" customWidth="1"/>
    <col min="3" max="3" width="13.7109375" style="19" customWidth="1"/>
    <col min="4" max="4" width="31.7109375" style="28" customWidth="1"/>
    <col min="5" max="5" width="15.140625" style="14" hidden="1" customWidth="1"/>
    <col min="6" max="6" width="20.5703125" style="24" customWidth="1"/>
    <col min="7" max="7" width="13.7109375" style="53" customWidth="1"/>
    <col min="8" max="8" width="1.28515625" style="127" customWidth="1"/>
    <col min="9" max="9" width="5.140625" style="48" hidden="1" customWidth="1"/>
    <col min="10" max="10" width="4.28515625" style="30" hidden="1" customWidth="1"/>
    <col min="11" max="11" width="2.7109375" style="24" hidden="1" customWidth="1"/>
    <col min="12" max="12" width="5.5703125" style="46" hidden="1" customWidth="1"/>
    <col min="13" max="13" width="15.140625" style="14" hidden="1" customWidth="1"/>
    <col min="14" max="14" width="11.7109375" style="14" bestFit="1" customWidth="1"/>
    <col min="15" max="15" width="9.28515625" style="24" customWidth="1"/>
    <col min="16" max="16" width="1.5703125" style="69" customWidth="1"/>
    <col min="17" max="17" width="5.7109375" style="80" hidden="1" customWidth="1"/>
    <col min="18" max="18" width="8.85546875" style="42" hidden="1" customWidth="1"/>
    <col min="19" max="19" width="36.42578125" style="43" hidden="1" customWidth="1"/>
    <col min="20" max="20" width="10.85546875" style="24" hidden="1" customWidth="1"/>
    <col min="21" max="21" width="4" style="14" hidden="1" customWidth="1"/>
    <col min="22" max="22" width="11.7109375" style="30" bestFit="1" customWidth="1"/>
    <col min="23" max="23" width="9.42578125" style="20" customWidth="1"/>
    <col min="24" max="16384" width="11.42578125" style="24"/>
  </cols>
  <sheetData>
    <row r="1" spans="1:23" ht="23.25" x14ac:dyDescent="0.35">
      <c r="A1" s="24"/>
      <c r="B1" s="110" t="s">
        <v>50</v>
      </c>
      <c r="Q1" s="84"/>
    </row>
    <row r="2" spans="1:23" s="37" customFormat="1" x14ac:dyDescent="0.3">
      <c r="A2" s="49"/>
      <c r="B2" s="109"/>
      <c r="C2" s="19"/>
      <c r="D2" s="12"/>
      <c r="E2" s="296" t="s">
        <v>123</v>
      </c>
      <c r="F2" s="296"/>
      <c r="G2" s="296"/>
      <c r="H2" s="157"/>
      <c r="I2" s="48"/>
      <c r="J2" s="88"/>
      <c r="L2" s="90"/>
      <c r="M2" s="296" t="s">
        <v>122</v>
      </c>
      <c r="N2" s="296"/>
      <c r="O2" s="296"/>
      <c r="P2" s="101"/>
      <c r="Q2" s="104"/>
      <c r="R2" s="105"/>
      <c r="S2" s="106"/>
      <c r="T2" s="50"/>
      <c r="U2" s="296" t="s">
        <v>149</v>
      </c>
      <c r="V2" s="296"/>
      <c r="W2" s="296"/>
    </row>
    <row r="3" spans="1:23" s="19" customFormat="1" ht="23.25" customHeight="1" x14ac:dyDescent="0.25">
      <c r="A3" s="44"/>
      <c r="B3" s="121" t="s">
        <v>59</v>
      </c>
      <c r="C3" s="114" t="s">
        <v>58</v>
      </c>
      <c r="D3" s="121" t="s">
        <v>60</v>
      </c>
      <c r="E3" s="94" t="s">
        <v>103</v>
      </c>
      <c r="F3" s="112" t="s">
        <v>102</v>
      </c>
      <c r="G3" s="52" t="s">
        <v>47</v>
      </c>
      <c r="H3" s="64"/>
      <c r="I3" s="44" t="s">
        <v>58</v>
      </c>
      <c r="J3" s="21" t="s">
        <v>59</v>
      </c>
      <c r="K3" s="16" t="s">
        <v>58</v>
      </c>
      <c r="L3" s="12" t="s">
        <v>60</v>
      </c>
      <c r="M3" s="94" t="s">
        <v>103</v>
      </c>
      <c r="N3" s="40" t="s">
        <v>102</v>
      </c>
      <c r="O3" s="41" t="s">
        <v>47</v>
      </c>
      <c r="P3" s="150"/>
      <c r="Q3" s="151" t="s">
        <v>58</v>
      </c>
      <c r="R3" s="67" t="s">
        <v>59</v>
      </c>
      <c r="S3" s="67"/>
      <c r="T3" s="15" t="s">
        <v>58</v>
      </c>
      <c r="U3" s="94" t="s">
        <v>103</v>
      </c>
      <c r="V3" s="40" t="s">
        <v>102</v>
      </c>
      <c r="W3" s="41" t="s">
        <v>148</v>
      </c>
    </row>
    <row r="4" spans="1:23" s="197" customFormat="1" ht="7.5" customHeight="1" x14ac:dyDescent="0.25">
      <c r="A4" s="289" t="s">
        <v>61</v>
      </c>
      <c r="B4" s="251" t="s">
        <v>62</v>
      </c>
      <c r="C4" s="250" t="s">
        <v>50</v>
      </c>
      <c r="D4" s="251" t="s">
        <v>63</v>
      </c>
      <c r="E4" s="165">
        <v>20</v>
      </c>
      <c r="F4" s="290" t="s">
        <v>4</v>
      </c>
      <c r="G4" s="291">
        <v>0.08</v>
      </c>
      <c r="H4" s="188"/>
      <c r="I4" s="293" t="s">
        <v>110</v>
      </c>
      <c r="J4" s="282" t="s">
        <v>111</v>
      </c>
      <c r="K4" s="277"/>
      <c r="L4" s="275"/>
      <c r="M4" s="191"/>
      <c r="N4" s="281"/>
      <c r="O4" s="278"/>
      <c r="P4" s="171"/>
      <c r="Q4" s="294" t="s">
        <v>124</v>
      </c>
      <c r="R4" s="194"/>
      <c r="S4" s="194"/>
      <c r="T4" s="188"/>
      <c r="U4" s="195"/>
      <c r="V4" s="286"/>
      <c r="W4" s="287"/>
    </row>
    <row r="5" spans="1:23" s="197" customFormat="1" ht="9" customHeight="1" x14ac:dyDescent="0.25">
      <c r="A5" s="289"/>
      <c r="B5" s="251"/>
      <c r="C5" s="250"/>
      <c r="D5" s="251"/>
      <c r="E5" s="165">
        <v>15</v>
      </c>
      <c r="F5" s="290"/>
      <c r="G5" s="292"/>
      <c r="H5" s="188"/>
      <c r="I5" s="293"/>
      <c r="J5" s="282"/>
      <c r="K5" s="277"/>
      <c r="L5" s="275"/>
      <c r="M5" s="191"/>
      <c r="N5" s="281"/>
      <c r="O5" s="278"/>
      <c r="P5" s="169"/>
      <c r="Q5" s="295"/>
      <c r="R5" s="194"/>
      <c r="S5" s="194"/>
      <c r="T5" s="188"/>
      <c r="U5" s="195"/>
      <c r="V5" s="286"/>
      <c r="W5" s="287"/>
    </row>
    <row r="6" spans="1:23" s="170" customFormat="1" ht="12.75" customHeight="1" x14ac:dyDescent="0.25">
      <c r="A6" s="289"/>
      <c r="B6" s="251"/>
      <c r="C6" s="250"/>
      <c r="D6" s="251"/>
      <c r="E6" s="165">
        <v>144</v>
      </c>
      <c r="F6" s="187" t="s">
        <v>15</v>
      </c>
      <c r="G6" s="172">
        <v>0.14000000000000001</v>
      </c>
      <c r="H6" s="198"/>
      <c r="I6" s="293"/>
      <c r="J6" s="282"/>
      <c r="K6" s="277"/>
      <c r="L6" s="275"/>
      <c r="M6" s="191"/>
      <c r="N6" s="192"/>
      <c r="O6" s="199"/>
      <c r="P6" s="171"/>
      <c r="Q6" s="295"/>
      <c r="R6" s="194"/>
      <c r="S6" s="194"/>
      <c r="T6" s="188"/>
      <c r="U6" s="195"/>
      <c r="V6" s="196"/>
      <c r="W6" s="200"/>
    </row>
    <row r="7" spans="1:23" s="170" customFormat="1" ht="12.75" customHeight="1" x14ac:dyDescent="0.2">
      <c r="A7" s="289"/>
      <c r="B7" s="251"/>
      <c r="C7" s="250"/>
      <c r="D7" s="251"/>
      <c r="E7" s="165">
        <v>59</v>
      </c>
      <c r="F7" s="253" t="s">
        <v>48</v>
      </c>
      <c r="G7" s="254">
        <v>0.78</v>
      </c>
      <c r="H7" s="198"/>
      <c r="I7" s="293"/>
      <c r="J7" s="282"/>
      <c r="K7" s="277"/>
      <c r="L7" s="275"/>
      <c r="M7" s="191"/>
      <c r="N7" s="281"/>
      <c r="O7" s="278"/>
      <c r="P7" s="171"/>
      <c r="Q7" s="295"/>
      <c r="R7" s="194"/>
      <c r="S7" s="194"/>
      <c r="T7" s="188"/>
      <c r="U7" s="195"/>
      <c r="V7" s="286"/>
      <c r="W7" s="287"/>
    </row>
    <row r="8" spans="1:23" s="170" customFormat="1" ht="0.75" customHeight="1" x14ac:dyDescent="0.2">
      <c r="A8" s="289"/>
      <c r="B8" s="251"/>
      <c r="C8" s="250"/>
      <c r="D8" s="251"/>
      <c r="E8" s="165">
        <v>182</v>
      </c>
      <c r="F8" s="253"/>
      <c r="G8" s="255"/>
      <c r="H8" s="198"/>
      <c r="I8" s="293"/>
      <c r="J8" s="282"/>
      <c r="K8" s="277"/>
      <c r="L8" s="275"/>
      <c r="M8" s="191"/>
      <c r="N8" s="281"/>
      <c r="O8" s="278"/>
      <c r="P8" s="171"/>
      <c r="Q8" s="295"/>
      <c r="R8" s="194"/>
      <c r="S8" s="194"/>
      <c r="T8" s="188"/>
      <c r="U8" s="195"/>
      <c r="V8" s="286"/>
      <c r="W8" s="287"/>
    </row>
    <row r="9" spans="1:23" s="170" customFormat="1" ht="12.75" customHeight="1" x14ac:dyDescent="0.2">
      <c r="A9" s="289"/>
      <c r="B9" s="251"/>
      <c r="C9" s="250" t="s">
        <v>50</v>
      </c>
      <c r="D9" s="251" t="s">
        <v>65</v>
      </c>
      <c r="E9" s="165">
        <v>30</v>
      </c>
      <c r="F9" s="253" t="s">
        <v>4</v>
      </c>
      <c r="G9" s="254">
        <v>0.11</v>
      </c>
      <c r="H9" s="198"/>
      <c r="I9" s="293"/>
      <c r="J9" s="282"/>
      <c r="K9" s="277"/>
      <c r="L9" s="275"/>
      <c r="M9" s="191"/>
      <c r="N9" s="281"/>
      <c r="O9" s="278"/>
      <c r="P9" s="171"/>
      <c r="Q9" s="295"/>
      <c r="R9" s="194"/>
      <c r="S9" s="194"/>
      <c r="T9" s="188"/>
      <c r="U9" s="195"/>
      <c r="V9" s="286"/>
      <c r="W9" s="287"/>
    </row>
    <row r="10" spans="1:23" s="170" customFormat="1" ht="12.75" customHeight="1" x14ac:dyDescent="0.25">
      <c r="A10" s="289"/>
      <c r="B10" s="251"/>
      <c r="C10" s="250"/>
      <c r="D10" s="251"/>
      <c r="E10" s="165">
        <v>16</v>
      </c>
      <c r="F10" s="253"/>
      <c r="G10" s="255"/>
      <c r="H10" s="198"/>
      <c r="I10" s="293"/>
      <c r="J10" s="282"/>
      <c r="K10" s="277"/>
      <c r="L10" s="275"/>
      <c r="M10" s="191"/>
      <c r="N10" s="281"/>
      <c r="O10" s="278"/>
      <c r="P10" s="169"/>
      <c r="Q10" s="295"/>
      <c r="R10" s="194"/>
      <c r="S10" s="194"/>
      <c r="T10" s="188"/>
      <c r="U10" s="195"/>
      <c r="V10" s="286"/>
      <c r="W10" s="287"/>
    </row>
    <row r="11" spans="1:23" s="170" customFormat="1" ht="12.75" customHeight="1" x14ac:dyDescent="0.25">
      <c r="A11" s="289"/>
      <c r="B11" s="251"/>
      <c r="C11" s="250"/>
      <c r="D11" s="251"/>
      <c r="E11" s="165">
        <v>105</v>
      </c>
      <c r="F11" s="201" t="s">
        <v>15</v>
      </c>
      <c r="G11" s="180">
        <v>0.21</v>
      </c>
      <c r="H11" s="198"/>
      <c r="I11" s="293"/>
      <c r="J11" s="282"/>
      <c r="K11" s="277"/>
      <c r="L11" s="275"/>
      <c r="M11" s="191"/>
      <c r="N11" s="192"/>
      <c r="O11" s="199"/>
      <c r="P11" s="171"/>
      <c r="Q11" s="295"/>
      <c r="R11" s="194"/>
      <c r="S11" s="194"/>
      <c r="T11" s="188"/>
      <c r="U11" s="195"/>
      <c r="V11" s="196"/>
      <c r="W11" s="200"/>
    </row>
    <row r="12" spans="1:23" s="170" customFormat="1" ht="12.75" customHeight="1" x14ac:dyDescent="0.2">
      <c r="A12" s="289"/>
      <c r="B12" s="251"/>
      <c r="C12" s="250"/>
      <c r="D12" s="251"/>
      <c r="E12" s="165">
        <v>90</v>
      </c>
      <c r="F12" s="253" t="s">
        <v>48</v>
      </c>
      <c r="G12" s="254">
        <v>0.68</v>
      </c>
      <c r="H12" s="198"/>
      <c r="I12" s="293"/>
      <c r="J12" s="282"/>
      <c r="K12" s="277"/>
      <c r="L12" s="275"/>
      <c r="M12" s="191"/>
      <c r="N12" s="281"/>
      <c r="O12" s="278"/>
      <c r="P12" s="171"/>
      <c r="Q12" s="295"/>
      <c r="R12" s="194"/>
      <c r="S12" s="194"/>
      <c r="T12" s="188"/>
      <c r="U12" s="195"/>
      <c r="V12" s="286"/>
      <c r="W12" s="287"/>
    </row>
    <row r="13" spans="1:23" s="170" customFormat="1" ht="12.75" customHeight="1" x14ac:dyDescent="0.2">
      <c r="A13" s="289"/>
      <c r="B13" s="251"/>
      <c r="C13" s="250"/>
      <c r="D13" s="251"/>
      <c r="E13" s="165">
        <v>179</v>
      </c>
      <c r="F13" s="253"/>
      <c r="G13" s="255"/>
      <c r="H13" s="198"/>
      <c r="I13" s="293"/>
      <c r="J13" s="282"/>
      <c r="K13" s="277"/>
      <c r="L13" s="275"/>
      <c r="M13" s="191"/>
      <c r="N13" s="281"/>
      <c r="O13" s="278"/>
      <c r="P13" s="171"/>
      <c r="Q13" s="295"/>
      <c r="R13" s="194"/>
      <c r="S13" s="194"/>
      <c r="T13" s="188"/>
      <c r="U13" s="195"/>
      <c r="V13" s="286"/>
      <c r="W13" s="287"/>
    </row>
    <row r="14" spans="1:23" s="170" customFormat="1" ht="12.75" customHeight="1" x14ac:dyDescent="0.2">
      <c r="A14" s="289"/>
      <c r="B14" s="251"/>
      <c r="C14" s="250" t="s">
        <v>50</v>
      </c>
      <c r="D14" s="251" t="s">
        <v>67</v>
      </c>
      <c r="E14" s="165">
        <v>33</v>
      </c>
      <c r="F14" s="253" t="s">
        <v>4</v>
      </c>
      <c r="G14" s="254">
        <v>0.12</v>
      </c>
      <c r="H14" s="198"/>
      <c r="I14" s="293"/>
      <c r="J14" s="282"/>
      <c r="K14" s="277"/>
      <c r="L14" s="275"/>
      <c r="M14" s="191"/>
      <c r="N14" s="281"/>
      <c r="O14" s="278"/>
      <c r="P14" s="171"/>
      <c r="Q14" s="295"/>
      <c r="R14" s="194"/>
      <c r="S14" s="194"/>
      <c r="T14" s="188"/>
      <c r="U14" s="195"/>
      <c r="V14" s="286"/>
      <c r="W14" s="287"/>
    </row>
    <row r="15" spans="1:23" s="170" customFormat="1" ht="12.75" customHeight="1" x14ac:dyDescent="0.25">
      <c r="A15" s="289"/>
      <c r="B15" s="251"/>
      <c r="C15" s="250"/>
      <c r="D15" s="251"/>
      <c r="E15" s="165">
        <v>16</v>
      </c>
      <c r="F15" s="253"/>
      <c r="G15" s="255"/>
      <c r="H15" s="198"/>
      <c r="I15" s="293"/>
      <c r="J15" s="282"/>
      <c r="K15" s="277"/>
      <c r="L15" s="275"/>
      <c r="M15" s="191"/>
      <c r="N15" s="281"/>
      <c r="O15" s="278"/>
      <c r="P15" s="169"/>
      <c r="Q15" s="295"/>
      <c r="R15" s="194"/>
      <c r="S15" s="194"/>
      <c r="T15" s="188"/>
      <c r="U15" s="195"/>
      <c r="V15" s="286"/>
      <c r="W15" s="287"/>
    </row>
    <row r="16" spans="1:23" s="170" customFormat="1" ht="12.75" customHeight="1" x14ac:dyDescent="0.25">
      <c r="A16" s="289"/>
      <c r="B16" s="251"/>
      <c r="C16" s="250"/>
      <c r="D16" s="251"/>
      <c r="E16" s="165">
        <v>124</v>
      </c>
      <c r="F16" s="201" t="s">
        <v>15</v>
      </c>
      <c r="G16" s="180">
        <v>0.2</v>
      </c>
      <c r="H16" s="198"/>
      <c r="I16" s="293"/>
      <c r="J16" s="282"/>
      <c r="K16" s="277"/>
      <c r="L16" s="275"/>
      <c r="M16" s="191"/>
      <c r="N16" s="192"/>
      <c r="O16" s="199"/>
      <c r="P16" s="171"/>
      <c r="Q16" s="295"/>
      <c r="R16" s="194"/>
      <c r="S16" s="194"/>
      <c r="T16" s="188"/>
      <c r="U16" s="195"/>
      <c r="V16" s="196"/>
      <c r="W16" s="200"/>
    </row>
    <row r="17" spans="1:23" s="170" customFormat="1" ht="9" customHeight="1" x14ac:dyDescent="0.2">
      <c r="A17" s="289"/>
      <c r="B17" s="251"/>
      <c r="C17" s="250"/>
      <c r="D17" s="251"/>
      <c r="E17" s="165">
        <v>86</v>
      </c>
      <c r="F17" s="253" t="s">
        <v>48</v>
      </c>
      <c r="G17" s="254">
        <v>0.68</v>
      </c>
      <c r="H17" s="198"/>
      <c r="I17" s="293"/>
      <c r="J17" s="282"/>
      <c r="K17" s="277"/>
      <c r="L17" s="275"/>
      <c r="M17" s="191"/>
      <c r="N17" s="281"/>
      <c r="O17" s="278"/>
      <c r="P17" s="171"/>
      <c r="Q17" s="295"/>
      <c r="R17" s="194"/>
      <c r="S17" s="194"/>
      <c r="T17" s="188"/>
      <c r="U17" s="195"/>
      <c r="V17" s="286"/>
      <c r="W17" s="287"/>
    </row>
    <row r="18" spans="1:23" s="170" customFormat="1" ht="12.75" customHeight="1" x14ac:dyDescent="0.2">
      <c r="A18" s="289"/>
      <c r="B18" s="251"/>
      <c r="C18" s="250"/>
      <c r="D18" s="251"/>
      <c r="E18" s="165">
        <v>161</v>
      </c>
      <c r="F18" s="253"/>
      <c r="G18" s="255"/>
      <c r="H18" s="198"/>
      <c r="I18" s="293"/>
      <c r="J18" s="282"/>
      <c r="K18" s="277"/>
      <c r="L18" s="275"/>
      <c r="M18" s="191"/>
      <c r="N18" s="281"/>
      <c r="O18" s="278"/>
      <c r="P18" s="171"/>
      <c r="Q18" s="295"/>
      <c r="R18" s="194"/>
      <c r="S18" s="194"/>
      <c r="T18" s="188"/>
      <c r="U18" s="195"/>
      <c r="V18" s="286"/>
      <c r="W18" s="287"/>
    </row>
    <row r="19" spans="1:23" s="170" customFormat="1" ht="12.75" customHeight="1" x14ac:dyDescent="0.2">
      <c r="A19" s="289"/>
      <c r="B19" s="251"/>
      <c r="C19" s="250" t="s">
        <v>50</v>
      </c>
      <c r="D19" s="251" t="s">
        <v>69</v>
      </c>
      <c r="E19" s="165">
        <v>24</v>
      </c>
      <c r="F19" s="253" t="s">
        <v>4</v>
      </c>
      <c r="G19" s="254">
        <v>0.09</v>
      </c>
      <c r="H19" s="198"/>
      <c r="I19" s="293"/>
      <c r="J19" s="282"/>
      <c r="K19" s="277"/>
      <c r="L19" s="275"/>
      <c r="M19" s="191"/>
      <c r="N19" s="281"/>
      <c r="O19" s="278"/>
      <c r="P19" s="171"/>
      <c r="Q19" s="295"/>
      <c r="R19" s="194"/>
      <c r="S19" s="194"/>
      <c r="T19" s="188"/>
      <c r="U19" s="195"/>
      <c r="V19" s="286"/>
      <c r="W19" s="287"/>
    </row>
    <row r="20" spans="1:23" s="170" customFormat="1" ht="12.75" customHeight="1" x14ac:dyDescent="0.25">
      <c r="A20" s="289"/>
      <c r="B20" s="251"/>
      <c r="C20" s="250"/>
      <c r="D20" s="251"/>
      <c r="E20" s="165">
        <v>14</v>
      </c>
      <c r="F20" s="253"/>
      <c r="G20" s="255"/>
      <c r="H20" s="198"/>
      <c r="I20" s="293"/>
      <c r="J20" s="282"/>
      <c r="K20" s="277"/>
      <c r="L20" s="275"/>
      <c r="M20" s="191"/>
      <c r="N20" s="281"/>
      <c r="O20" s="278"/>
      <c r="P20" s="169"/>
      <c r="Q20" s="295"/>
      <c r="R20" s="194"/>
      <c r="S20" s="194"/>
      <c r="T20" s="188"/>
      <c r="U20" s="195"/>
      <c r="V20" s="286"/>
      <c r="W20" s="287"/>
    </row>
    <row r="21" spans="1:23" s="170" customFormat="1" ht="12.75" customHeight="1" x14ac:dyDescent="0.25">
      <c r="A21" s="289"/>
      <c r="B21" s="251"/>
      <c r="C21" s="250"/>
      <c r="D21" s="251"/>
      <c r="E21" s="165">
        <v>145</v>
      </c>
      <c r="F21" s="201" t="s">
        <v>15</v>
      </c>
      <c r="G21" s="180">
        <v>0.15</v>
      </c>
      <c r="H21" s="198"/>
      <c r="I21" s="293"/>
      <c r="J21" s="282"/>
      <c r="K21" s="277"/>
      <c r="L21" s="275"/>
      <c r="M21" s="191"/>
      <c r="N21" s="192"/>
      <c r="O21" s="199"/>
      <c r="P21" s="171"/>
      <c r="Q21" s="295"/>
      <c r="R21" s="194"/>
      <c r="S21" s="194"/>
      <c r="T21" s="188"/>
      <c r="U21" s="195"/>
      <c r="V21" s="196"/>
      <c r="W21" s="200"/>
    </row>
    <row r="22" spans="1:23" s="170" customFormat="1" ht="12.75" customHeight="1" x14ac:dyDescent="0.2">
      <c r="A22" s="289"/>
      <c r="B22" s="251"/>
      <c r="C22" s="250"/>
      <c r="D22" s="251"/>
      <c r="E22" s="165">
        <v>61</v>
      </c>
      <c r="F22" s="253" t="s">
        <v>48</v>
      </c>
      <c r="G22" s="254">
        <v>0.76</v>
      </c>
      <c r="H22" s="198"/>
      <c r="I22" s="293"/>
      <c r="J22" s="282"/>
      <c r="K22" s="277"/>
      <c r="L22" s="275"/>
      <c r="M22" s="191"/>
      <c r="N22" s="281"/>
      <c r="O22" s="278"/>
      <c r="P22" s="171"/>
      <c r="Q22" s="295"/>
      <c r="R22" s="194"/>
      <c r="S22" s="194"/>
      <c r="T22" s="188"/>
      <c r="U22" s="195"/>
      <c r="V22" s="286"/>
      <c r="W22" s="287"/>
    </row>
    <row r="23" spans="1:23" s="170" customFormat="1" ht="12.75" customHeight="1" x14ac:dyDescent="0.2">
      <c r="A23" s="289"/>
      <c r="B23" s="251"/>
      <c r="C23" s="250"/>
      <c r="D23" s="251"/>
      <c r="E23" s="165">
        <v>176</v>
      </c>
      <c r="F23" s="253"/>
      <c r="G23" s="255"/>
      <c r="H23" s="198"/>
      <c r="I23" s="293"/>
      <c r="J23" s="282"/>
      <c r="K23" s="277"/>
      <c r="L23" s="275"/>
      <c r="M23" s="191"/>
      <c r="N23" s="281"/>
      <c r="O23" s="278"/>
      <c r="P23" s="171"/>
      <c r="Q23" s="295"/>
      <c r="R23" s="194"/>
      <c r="S23" s="194"/>
      <c r="T23" s="188"/>
      <c r="U23" s="195"/>
      <c r="V23" s="286"/>
      <c r="W23" s="287"/>
    </row>
    <row r="24" spans="1:23" s="170" customFormat="1" ht="12.75" customHeight="1" x14ac:dyDescent="0.2">
      <c r="A24" s="289"/>
      <c r="B24" s="251"/>
      <c r="C24" s="250" t="s">
        <v>50</v>
      </c>
      <c r="D24" s="251" t="s">
        <v>71</v>
      </c>
      <c r="E24" s="165">
        <v>29</v>
      </c>
      <c r="F24" s="253" t="s">
        <v>4</v>
      </c>
      <c r="G24" s="254">
        <v>0.11</v>
      </c>
      <c r="H24" s="198"/>
      <c r="I24" s="293"/>
      <c r="J24" s="282" t="s">
        <v>116</v>
      </c>
      <c r="K24" s="277"/>
      <c r="L24" s="288"/>
      <c r="M24" s="191"/>
      <c r="N24" s="281"/>
      <c r="O24" s="278"/>
      <c r="P24" s="171"/>
      <c r="Q24" s="295"/>
      <c r="R24" s="194"/>
      <c r="S24" s="194"/>
      <c r="T24" s="188"/>
      <c r="U24" s="195"/>
      <c r="V24" s="286"/>
      <c r="W24" s="287"/>
    </row>
    <row r="25" spans="1:23" s="170" customFormat="1" ht="12.75" customHeight="1" x14ac:dyDescent="0.25">
      <c r="A25" s="289"/>
      <c r="B25" s="251"/>
      <c r="C25" s="250"/>
      <c r="D25" s="251"/>
      <c r="E25" s="165">
        <v>17</v>
      </c>
      <c r="F25" s="253"/>
      <c r="G25" s="255"/>
      <c r="H25" s="198"/>
      <c r="I25" s="293"/>
      <c r="J25" s="282"/>
      <c r="K25" s="277"/>
      <c r="L25" s="288"/>
      <c r="M25" s="191"/>
      <c r="N25" s="281"/>
      <c r="O25" s="278"/>
      <c r="P25" s="169"/>
      <c r="Q25" s="295"/>
      <c r="R25" s="194"/>
      <c r="S25" s="194"/>
      <c r="T25" s="188"/>
      <c r="U25" s="195"/>
      <c r="V25" s="286"/>
      <c r="W25" s="287"/>
    </row>
    <row r="26" spans="1:23" s="170" customFormat="1" ht="12.75" customHeight="1" x14ac:dyDescent="0.25">
      <c r="A26" s="289"/>
      <c r="B26" s="251"/>
      <c r="C26" s="250"/>
      <c r="D26" s="251"/>
      <c r="E26" s="165">
        <v>116</v>
      </c>
      <c r="F26" s="201" t="s">
        <v>15</v>
      </c>
      <c r="G26" s="180">
        <v>0.24</v>
      </c>
      <c r="H26" s="198"/>
      <c r="I26" s="293"/>
      <c r="J26" s="282"/>
      <c r="K26" s="277"/>
      <c r="L26" s="288"/>
      <c r="M26" s="191"/>
      <c r="N26" s="192"/>
      <c r="O26" s="199"/>
      <c r="P26" s="171"/>
      <c r="Q26" s="295"/>
      <c r="R26" s="194"/>
      <c r="S26" s="194"/>
      <c r="T26" s="188"/>
      <c r="U26" s="195"/>
      <c r="V26" s="196"/>
      <c r="W26" s="200"/>
    </row>
    <row r="27" spans="1:23" s="170" customFormat="1" ht="12.75" customHeight="1" x14ac:dyDescent="0.2">
      <c r="A27" s="289"/>
      <c r="B27" s="251"/>
      <c r="C27" s="250"/>
      <c r="D27" s="251"/>
      <c r="E27" s="165">
        <v>99</v>
      </c>
      <c r="F27" s="253" t="s">
        <v>48</v>
      </c>
      <c r="G27" s="254">
        <v>0.65</v>
      </c>
      <c r="H27" s="198"/>
      <c r="I27" s="293"/>
      <c r="J27" s="282"/>
      <c r="K27" s="277"/>
      <c r="L27" s="288"/>
      <c r="M27" s="191"/>
      <c r="N27" s="281"/>
      <c r="O27" s="278"/>
      <c r="P27" s="171"/>
      <c r="Q27" s="295"/>
      <c r="R27" s="194"/>
      <c r="S27" s="194"/>
      <c r="T27" s="188"/>
      <c r="U27" s="195"/>
      <c r="V27" s="286"/>
      <c r="W27" s="287"/>
    </row>
    <row r="28" spans="1:23" s="170" customFormat="1" ht="12.75" customHeight="1" x14ac:dyDescent="0.2">
      <c r="A28" s="289"/>
      <c r="B28" s="251"/>
      <c r="C28" s="250"/>
      <c r="D28" s="251"/>
      <c r="E28" s="165">
        <v>159</v>
      </c>
      <c r="F28" s="253"/>
      <c r="G28" s="255"/>
      <c r="H28" s="198"/>
      <c r="I28" s="293"/>
      <c r="J28" s="282"/>
      <c r="K28" s="277"/>
      <c r="L28" s="288"/>
      <c r="M28" s="191"/>
      <c r="N28" s="281"/>
      <c r="O28" s="278"/>
      <c r="P28" s="171"/>
      <c r="Q28" s="295"/>
      <c r="R28" s="194"/>
      <c r="S28" s="194"/>
      <c r="T28" s="188"/>
      <c r="U28" s="195"/>
      <c r="V28" s="286"/>
      <c r="W28" s="287"/>
    </row>
    <row r="29" spans="1:23" s="170" customFormat="1" ht="12.75" customHeight="1" x14ac:dyDescent="0.2">
      <c r="A29" s="289"/>
      <c r="B29" s="266" t="s">
        <v>73</v>
      </c>
      <c r="C29" s="250" t="s">
        <v>50</v>
      </c>
      <c r="D29" s="251" t="s">
        <v>104</v>
      </c>
      <c r="E29" s="165">
        <v>15</v>
      </c>
      <c r="F29" s="253" t="s">
        <v>4</v>
      </c>
      <c r="G29" s="254">
        <v>0.05</v>
      </c>
      <c r="H29" s="198"/>
      <c r="I29" s="293"/>
      <c r="J29" s="282" t="s">
        <v>117</v>
      </c>
      <c r="K29" s="277"/>
      <c r="L29" s="275"/>
      <c r="M29" s="191"/>
      <c r="N29" s="281"/>
      <c r="O29" s="278"/>
      <c r="P29" s="171"/>
      <c r="Q29" s="295"/>
      <c r="R29" s="283" t="s">
        <v>125</v>
      </c>
      <c r="S29" s="284"/>
      <c r="T29" s="277"/>
      <c r="U29" s="191"/>
      <c r="V29" s="281"/>
      <c r="W29" s="278"/>
    </row>
    <row r="30" spans="1:23" s="170" customFormat="1" ht="12.75" customHeight="1" x14ac:dyDescent="0.25">
      <c r="A30" s="289"/>
      <c r="B30" s="266"/>
      <c r="C30" s="250"/>
      <c r="D30" s="251"/>
      <c r="E30" s="165">
        <v>6</v>
      </c>
      <c r="F30" s="253"/>
      <c r="G30" s="255"/>
      <c r="H30" s="198"/>
      <c r="I30" s="293"/>
      <c r="J30" s="282"/>
      <c r="K30" s="277"/>
      <c r="L30" s="275"/>
      <c r="M30" s="191"/>
      <c r="N30" s="281"/>
      <c r="O30" s="278"/>
      <c r="P30" s="169"/>
      <c r="Q30" s="295"/>
      <c r="R30" s="283"/>
      <c r="S30" s="284"/>
      <c r="T30" s="277"/>
      <c r="U30" s="191"/>
      <c r="V30" s="281"/>
      <c r="W30" s="278"/>
    </row>
    <row r="31" spans="1:23" s="170" customFormat="1" ht="12.75" customHeight="1" x14ac:dyDescent="0.25">
      <c r="A31" s="289"/>
      <c r="B31" s="266"/>
      <c r="C31" s="250"/>
      <c r="D31" s="251"/>
      <c r="E31" s="165">
        <v>173</v>
      </c>
      <c r="F31" s="201" t="s">
        <v>15</v>
      </c>
      <c r="G31" s="180">
        <v>0.16</v>
      </c>
      <c r="H31" s="198"/>
      <c r="I31" s="293"/>
      <c r="J31" s="282"/>
      <c r="K31" s="277"/>
      <c r="L31" s="275"/>
      <c r="M31" s="191"/>
      <c r="N31" s="192"/>
      <c r="O31" s="199"/>
      <c r="P31" s="171"/>
      <c r="Q31" s="295"/>
      <c r="R31" s="283"/>
      <c r="S31" s="284"/>
      <c r="T31" s="277"/>
      <c r="U31" s="191"/>
      <c r="V31" s="192"/>
      <c r="W31" s="199"/>
    </row>
    <row r="32" spans="1:23" s="170" customFormat="1" ht="12.75" customHeight="1" x14ac:dyDescent="0.2">
      <c r="A32" s="289"/>
      <c r="B32" s="266"/>
      <c r="C32" s="250"/>
      <c r="D32" s="251"/>
      <c r="E32" s="165">
        <v>68</v>
      </c>
      <c r="F32" s="253" t="s">
        <v>48</v>
      </c>
      <c r="G32" s="254">
        <v>0.79</v>
      </c>
      <c r="H32" s="198"/>
      <c r="I32" s="293"/>
      <c r="J32" s="282"/>
      <c r="K32" s="277"/>
      <c r="L32" s="275"/>
      <c r="M32" s="191"/>
      <c r="N32" s="281"/>
      <c r="O32" s="278"/>
      <c r="P32" s="171"/>
      <c r="Q32" s="295"/>
      <c r="R32" s="283"/>
      <c r="S32" s="284"/>
      <c r="T32" s="277"/>
      <c r="U32" s="191"/>
      <c r="V32" s="281"/>
      <c r="W32" s="278"/>
    </row>
    <row r="33" spans="1:23" s="170" customFormat="1" ht="12.75" customHeight="1" x14ac:dyDescent="0.2">
      <c r="A33" s="289"/>
      <c r="B33" s="266"/>
      <c r="C33" s="250"/>
      <c r="D33" s="251"/>
      <c r="E33" s="165">
        <v>158</v>
      </c>
      <c r="F33" s="253"/>
      <c r="G33" s="255"/>
      <c r="H33" s="198"/>
      <c r="I33" s="293"/>
      <c r="J33" s="282"/>
      <c r="K33" s="277"/>
      <c r="L33" s="275"/>
      <c r="M33" s="191"/>
      <c r="N33" s="281"/>
      <c r="O33" s="278"/>
      <c r="P33" s="171"/>
      <c r="Q33" s="295"/>
      <c r="R33" s="283"/>
      <c r="S33" s="284"/>
      <c r="T33" s="277"/>
      <c r="U33" s="191"/>
      <c r="V33" s="281"/>
      <c r="W33" s="278"/>
    </row>
    <row r="34" spans="1:23" s="170" customFormat="1" ht="12.75" customHeight="1" x14ac:dyDescent="0.2">
      <c r="A34" s="289"/>
      <c r="B34" s="266" t="s">
        <v>75</v>
      </c>
      <c r="C34" s="250" t="s">
        <v>50</v>
      </c>
      <c r="D34" s="251" t="s">
        <v>16</v>
      </c>
      <c r="E34" s="165">
        <v>151</v>
      </c>
      <c r="F34" s="253" t="s">
        <v>4</v>
      </c>
      <c r="G34" s="254">
        <v>0.16</v>
      </c>
      <c r="H34" s="198"/>
      <c r="I34" s="293"/>
      <c r="J34" s="202"/>
      <c r="L34" s="46"/>
      <c r="M34" s="134"/>
      <c r="N34" s="203"/>
      <c r="O34" s="204"/>
      <c r="P34" s="171"/>
      <c r="Q34" s="295"/>
      <c r="R34" s="279" t="s">
        <v>126</v>
      </c>
      <c r="S34" s="280"/>
      <c r="T34" s="277"/>
      <c r="U34" s="191"/>
      <c r="V34" s="281"/>
      <c r="W34" s="278"/>
    </row>
    <row r="35" spans="1:23" s="170" customFormat="1" ht="12.75" customHeight="1" x14ac:dyDescent="0.25">
      <c r="A35" s="289"/>
      <c r="B35" s="266"/>
      <c r="C35" s="250"/>
      <c r="D35" s="251"/>
      <c r="E35" s="165">
        <v>46</v>
      </c>
      <c r="F35" s="253"/>
      <c r="G35" s="255"/>
      <c r="H35" s="198"/>
      <c r="I35" s="293"/>
      <c r="J35" s="202"/>
      <c r="L35" s="46"/>
      <c r="M35" s="134"/>
      <c r="N35" s="203"/>
      <c r="O35" s="204"/>
      <c r="P35" s="169"/>
      <c r="Q35" s="295"/>
      <c r="R35" s="279"/>
      <c r="S35" s="280"/>
      <c r="T35" s="277"/>
      <c r="U35" s="191"/>
      <c r="V35" s="281"/>
      <c r="W35" s="278"/>
    </row>
    <row r="36" spans="1:23" s="170" customFormat="1" ht="12.75" customHeight="1" x14ac:dyDescent="0.25">
      <c r="A36" s="289"/>
      <c r="B36" s="266"/>
      <c r="C36" s="250"/>
      <c r="D36" s="251"/>
      <c r="E36" s="165">
        <v>70</v>
      </c>
      <c r="F36" s="201" t="s">
        <v>15</v>
      </c>
      <c r="G36" s="180">
        <v>0.17</v>
      </c>
      <c r="H36" s="198"/>
      <c r="I36" s="293"/>
      <c r="J36" s="202"/>
      <c r="L36" s="46"/>
      <c r="M36" s="134"/>
      <c r="N36" s="203"/>
      <c r="O36" s="205"/>
      <c r="P36" s="171"/>
      <c r="Q36" s="295"/>
      <c r="R36" s="279"/>
      <c r="S36" s="280"/>
      <c r="T36" s="277"/>
      <c r="U36" s="191"/>
      <c r="V36" s="192"/>
      <c r="W36" s="199"/>
    </row>
    <row r="37" spans="1:23" s="170" customFormat="1" ht="12.75" customHeight="1" x14ac:dyDescent="0.2">
      <c r="A37" s="289"/>
      <c r="B37" s="266"/>
      <c r="C37" s="250"/>
      <c r="D37" s="251"/>
      <c r="E37" s="165">
        <v>131</v>
      </c>
      <c r="F37" s="253" t="s">
        <v>48</v>
      </c>
      <c r="G37" s="254">
        <v>0.67</v>
      </c>
      <c r="H37" s="198"/>
      <c r="I37" s="293"/>
      <c r="J37" s="202"/>
      <c r="L37" s="46"/>
      <c r="M37" s="134"/>
      <c r="N37" s="203"/>
      <c r="O37" s="204"/>
      <c r="P37" s="171"/>
      <c r="Q37" s="295"/>
      <c r="R37" s="279"/>
      <c r="S37" s="280"/>
      <c r="T37" s="277"/>
      <c r="U37" s="191"/>
      <c r="V37" s="281"/>
      <c r="W37" s="278"/>
    </row>
    <row r="38" spans="1:23" s="170" customFormat="1" ht="12.75" customHeight="1" x14ac:dyDescent="0.2">
      <c r="A38" s="289"/>
      <c r="B38" s="266"/>
      <c r="C38" s="250"/>
      <c r="D38" s="251"/>
      <c r="E38" s="165">
        <v>22</v>
      </c>
      <c r="F38" s="253"/>
      <c r="G38" s="255"/>
      <c r="H38" s="198"/>
      <c r="I38" s="293"/>
      <c r="J38" s="202"/>
      <c r="L38" s="46"/>
      <c r="M38" s="134"/>
      <c r="N38" s="203"/>
      <c r="O38" s="204"/>
      <c r="P38" s="206"/>
      <c r="Q38" s="295"/>
      <c r="R38" s="279"/>
      <c r="S38" s="280"/>
      <c r="T38" s="277"/>
      <c r="U38" s="191"/>
      <c r="V38" s="281"/>
      <c r="W38" s="278"/>
    </row>
    <row r="39" spans="1:23" s="170" customFormat="1" ht="12.75" customHeight="1" x14ac:dyDescent="0.2">
      <c r="A39" s="289"/>
      <c r="B39" s="266"/>
      <c r="C39" s="250" t="s">
        <v>50</v>
      </c>
      <c r="D39" s="251" t="s">
        <v>17</v>
      </c>
      <c r="E39" s="165">
        <v>178</v>
      </c>
      <c r="F39" s="253" t="s">
        <v>4</v>
      </c>
      <c r="G39" s="254">
        <v>0.08</v>
      </c>
      <c r="H39" s="198"/>
      <c r="I39" s="293"/>
      <c r="J39" s="202"/>
      <c r="L39" s="46"/>
      <c r="M39" s="134"/>
      <c r="N39" s="207"/>
      <c r="O39" s="207"/>
      <c r="P39" s="206"/>
      <c r="Q39" s="295"/>
      <c r="R39" s="285" t="s">
        <v>127</v>
      </c>
      <c r="S39" s="285" t="s">
        <v>128</v>
      </c>
      <c r="T39" s="277"/>
      <c r="U39" s="191"/>
      <c r="V39" s="281"/>
      <c r="W39" s="278"/>
    </row>
    <row r="40" spans="1:23" s="170" customFormat="1" ht="12.75" customHeight="1" x14ac:dyDescent="0.2">
      <c r="A40" s="289"/>
      <c r="B40" s="266"/>
      <c r="C40" s="250"/>
      <c r="D40" s="251"/>
      <c r="E40" s="165">
        <v>20</v>
      </c>
      <c r="F40" s="253"/>
      <c r="G40" s="255"/>
      <c r="H40" s="198"/>
      <c r="I40" s="293"/>
      <c r="J40" s="202"/>
      <c r="L40" s="46"/>
      <c r="M40" s="134"/>
      <c r="N40" s="207"/>
      <c r="O40" s="207"/>
      <c r="P40" s="171"/>
      <c r="Q40" s="295"/>
      <c r="R40" s="285"/>
      <c r="S40" s="285"/>
      <c r="T40" s="277"/>
      <c r="U40" s="191"/>
      <c r="V40" s="281"/>
      <c r="W40" s="278"/>
    </row>
    <row r="41" spans="1:23" s="170" customFormat="1" ht="12.75" customHeight="1" x14ac:dyDescent="0.25">
      <c r="A41" s="289"/>
      <c r="B41" s="266"/>
      <c r="C41" s="250"/>
      <c r="D41" s="251"/>
      <c r="E41" s="165">
        <v>64</v>
      </c>
      <c r="F41" s="201" t="s">
        <v>15</v>
      </c>
      <c r="G41" s="180">
        <v>0.15</v>
      </c>
      <c r="H41" s="198"/>
      <c r="I41" s="293"/>
      <c r="J41" s="202"/>
      <c r="L41" s="46"/>
      <c r="M41" s="134"/>
      <c r="N41" s="203"/>
      <c r="O41" s="204"/>
      <c r="P41" s="171"/>
      <c r="Q41" s="295"/>
      <c r="R41" s="285"/>
      <c r="S41" s="285"/>
      <c r="T41" s="277"/>
      <c r="U41" s="191"/>
      <c r="V41" s="192"/>
      <c r="W41" s="199"/>
    </row>
    <row r="42" spans="1:23" s="170" customFormat="1" ht="12.75" customHeight="1" x14ac:dyDescent="0.25">
      <c r="A42" s="289"/>
      <c r="B42" s="266"/>
      <c r="C42" s="250"/>
      <c r="D42" s="251"/>
      <c r="E42" s="165">
        <v>145</v>
      </c>
      <c r="F42" s="253" t="s">
        <v>48</v>
      </c>
      <c r="G42" s="254">
        <v>0.77</v>
      </c>
      <c r="H42" s="198"/>
      <c r="I42" s="293"/>
      <c r="J42" s="202"/>
      <c r="L42" s="46"/>
      <c r="M42" s="134"/>
      <c r="N42" s="203"/>
      <c r="O42" s="204"/>
      <c r="P42" s="169"/>
      <c r="Q42" s="295"/>
      <c r="R42" s="285"/>
      <c r="S42" s="285"/>
      <c r="T42" s="277"/>
      <c r="U42" s="191"/>
      <c r="V42" s="281"/>
      <c r="W42" s="278"/>
    </row>
    <row r="43" spans="1:23" s="170" customFormat="1" ht="12.75" customHeight="1" x14ac:dyDescent="0.25">
      <c r="A43" s="289"/>
      <c r="B43" s="266"/>
      <c r="C43" s="250"/>
      <c r="D43" s="251"/>
      <c r="E43" s="165">
        <v>13</v>
      </c>
      <c r="F43" s="253"/>
      <c r="G43" s="255"/>
      <c r="H43" s="198"/>
      <c r="I43" s="293"/>
      <c r="J43" s="202"/>
      <c r="L43" s="46"/>
      <c r="M43" s="134"/>
      <c r="N43" s="203"/>
      <c r="O43" s="205"/>
      <c r="P43" s="171"/>
      <c r="Q43" s="295"/>
      <c r="R43" s="285"/>
      <c r="S43" s="285"/>
      <c r="T43" s="277"/>
      <c r="U43" s="191"/>
      <c r="V43" s="281"/>
      <c r="W43" s="278"/>
    </row>
    <row r="44" spans="1:23" s="170" customFormat="1" ht="12.75" customHeight="1" x14ac:dyDescent="0.3">
      <c r="A44" s="272" t="s">
        <v>68</v>
      </c>
      <c r="B44" s="266" t="s">
        <v>94</v>
      </c>
      <c r="C44" s="266"/>
      <c r="D44" s="266"/>
      <c r="E44" s="165">
        <v>36</v>
      </c>
      <c r="F44" s="208" t="s">
        <v>81</v>
      </c>
      <c r="G44" s="180">
        <f>36/420</f>
        <v>8.5714285714285715E-2</v>
      </c>
      <c r="H44" s="198"/>
      <c r="I44" s="274" t="s">
        <v>68</v>
      </c>
      <c r="J44" s="275" t="s">
        <v>94</v>
      </c>
      <c r="K44" s="275"/>
      <c r="L44" s="260"/>
      <c r="M44" s="209">
        <v>26</v>
      </c>
      <c r="N44" s="210" t="s">
        <v>81</v>
      </c>
      <c r="O44" s="179">
        <f>26/151</f>
        <v>0.17218543046357615</v>
      </c>
      <c r="P44" s="193"/>
      <c r="Q44" s="276" t="s">
        <v>68</v>
      </c>
      <c r="R44" s="265" t="s">
        <v>94</v>
      </c>
      <c r="S44" s="263"/>
      <c r="T44" s="142"/>
      <c r="U44" s="209">
        <v>45</v>
      </c>
      <c r="V44" s="210" t="s">
        <v>81</v>
      </c>
      <c r="W44" s="175">
        <f>45/106</f>
        <v>0.42452830188679247</v>
      </c>
    </row>
    <row r="45" spans="1:23" s="170" customFormat="1" ht="12.75" customHeight="1" x14ac:dyDescent="0.3">
      <c r="A45" s="272"/>
      <c r="B45" s="266"/>
      <c r="C45" s="266"/>
      <c r="D45" s="266"/>
      <c r="E45" s="165">
        <v>99</v>
      </c>
      <c r="F45" s="208" t="s">
        <v>82</v>
      </c>
      <c r="G45" s="180">
        <f>99/420</f>
        <v>0.23571428571428571</v>
      </c>
      <c r="H45" s="198"/>
      <c r="I45" s="274"/>
      <c r="J45" s="275"/>
      <c r="K45" s="275"/>
      <c r="L45" s="260"/>
      <c r="M45" s="209">
        <v>59</v>
      </c>
      <c r="N45" s="210" t="s">
        <v>82</v>
      </c>
      <c r="O45" s="179">
        <f>59/151</f>
        <v>0.39072847682119205</v>
      </c>
      <c r="P45" s="199"/>
      <c r="Q45" s="276"/>
      <c r="R45" s="265"/>
      <c r="S45" s="263"/>
      <c r="T45" s="142"/>
      <c r="U45" s="209">
        <v>55</v>
      </c>
      <c r="V45" s="210" t="s">
        <v>82</v>
      </c>
      <c r="W45" s="175">
        <f>55/106</f>
        <v>0.51886792452830188</v>
      </c>
    </row>
    <row r="46" spans="1:23" s="170" customFormat="1" ht="12.75" customHeight="1" x14ac:dyDescent="0.3">
      <c r="A46" s="272"/>
      <c r="B46" s="266"/>
      <c r="C46" s="266"/>
      <c r="D46" s="266"/>
      <c r="E46" s="165">
        <v>285</v>
      </c>
      <c r="F46" s="208" t="s">
        <v>83</v>
      </c>
      <c r="G46" s="180">
        <f>285/420</f>
        <v>0.6785714285714286</v>
      </c>
      <c r="H46" s="198"/>
      <c r="I46" s="274"/>
      <c r="J46" s="275"/>
      <c r="K46" s="275"/>
      <c r="L46" s="260"/>
      <c r="M46" s="209">
        <v>66</v>
      </c>
      <c r="N46" s="210" t="s">
        <v>83</v>
      </c>
      <c r="O46" s="179">
        <f>6/151</f>
        <v>3.9735099337748346E-2</v>
      </c>
      <c r="P46" s="193"/>
      <c r="Q46" s="276"/>
      <c r="R46" s="265"/>
      <c r="S46" s="263"/>
      <c r="T46" s="142"/>
      <c r="U46" s="209">
        <v>6</v>
      </c>
      <c r="V46" s="210" t="s">
        <v>83</v>
      </c>
      <c r="W46" s="181">
        <f>6/106</f>
        <v>5.6603773584905662E-2</v>
      </c>
    </row>
    <row r="47" spans="1:23" s="170" customFormat="1" ht="12.75" customHeight="1" x14ac:dyDescent="0.2">
      <c r="A47" s="272"/>
      <c r="B47" s="266" t="s">
        <v>95</v>
      </c>
      <c r="C47" s="250" t="s">
        <v>139</v>
      </c>
      <c r="D47" s="251" t="s">
        <v>9</v>
      </c>
      <c r="E47" s="165">
        <v>94</v>
      </c>
      <c r="F47" s="253" t="s">
        <v>4</v>
      </c>
      <c r="G47" s="254">
        <v>0.18</v>
      </c>
      <c r="H47" s="198"/>
      <c r="I47" s="274"/>
      <c r="J47" s="268" t="s">
        <v>95</v>
      </c>
      <c r="K47" s="245" t="s">
        <v>139</v>
      </c>
      <c r="L47" s="259" t="s">
        <v>9</v>
      </c>
      <c r="M47" s="209">
        <v>24</v>
      </c>
      <c r="N47" s="246" t="s">
        <v>4</v>
      </c>
      <c r="O47" s="248">
        <v>0.14000000000000001</v>
      </c>
      <c r="P47" s="193"/>
      <c r="Q47" s="276"/>
      <c r="R47" s="265" t="s">
        <v>95</v>
      </c>
      <c r="S47" s="262" t="s">
        <v>9</v>
      </c>
      <c r="T47" s="245" t="s">
        <v>139</v>
      </c>
      <c r="U47" s="209">
        <v>2</v>
      </c>
      <c r="V47" s="246" t="s">
        <v>4</v>
      </c>
      <c r="W47" s="247">
        <v>0</v>
      </c>
    </row>
    <row r="48" spans="1:23" s="170" customFormat="1" ht="12.75" customHeight="1" x14ac:dyDescent="0.25">
      <c r="A48" s="272"/>
      <c r="B48" s="266"/>
      <c r="C48" s="250"/>
      <c r="D48" s="251"/>
      <c r="E48" s="165">
        <v>38</v>
      </c>
      <c r="F48" s="253"/>
      <c r="G48" s="255"/>
      <c r="H48" s="198"/>
      <c r="I48" s="274"/>
      <c r="J48" s="268"/>
      <c r="K48" s="245"/>
      <c r="L48" s="260"/>
      <c r="M48" s="209">
        <v>7</v>
      </c>
      <c r="N48" s="246"/>
      <c r="O48" s="248"/>
      <c r="P48" s="199"/>
      <c r="Q48" s="276"/>
      <c r="R48" s="265"/>
      <c r="S48" s="263"/>
      <c r="T48" s="245"/>
      <c r="U48" s="209">
        <v>0</v>
      </c>
      <c r="V48" s="246"/>
      <c r="W48" s="247"/>
    </row>
    <row r="49" spans="1:23" s="170" customFormat="1" ht="12.75" customHeight="1" x14ac:dyDescent="0.25">
      <c r="A49" s="272"/>
      <c r="B49" s="266"/>
      <c r="C49" s="250"/>
      <c r="D49" s="251"/>
      <c r="E49" s="165">
        <v>48</v>
      </c>
      <c r="F49" s="201" t="s">
        <v>15</v>
      </c>
      <c r="G49" s="180">
        <v>0.17</v>
      </c>
      <c r="H49" s="198"/>
      <c r="I49" s="274"/>
      <c r="J49" s="268"/>
      <c r="K49" s="245"/>
      <c r="L49" s="260"/>
      <c r="M49" s="209">
        <v>14</v>
      </c>
      <c r="N49" s="174" t="s">
        <v>15</v>
      </c>
      <c r="O49" s="179">
        <v>0.21</v>
      </c>
      <c r="P49" s="193"/>
      <c r="Q49" s="276"/>
      <c r="R49" s="265"/>
      <c r="S49" s="263"/>
      <c r="T49" s="245"/>
      <c r="U49" s="209">
        <v>1</v>
      </c>
      <c r="V49" s="174" t="s">
        <v>15</v>
      </c>
      <c r="W49" s="181">
        <v>0.17</v>
      </c>
    </row>
    <row r="50" spans="1:23" s="170" customFormat="1" ht="12.75" customHeight="1" x14ac:dyDescent="0.2">
      <c r="A50" s="273"/>
      <c r="B50" s="267"/>
      <c r="C50" s="250"/>
      <c r="D50" s="252"/>
      <c r="E50" s="165">
        <v>91</v>
      </c>
      <c r="F50" s="253" t="s">
        <v>48</v>
      </c>
      <c r="G50" s="254">
        <v>0.65</v>
      </c>
      <c r="H50" s="198"/>
      <c r="I50" s="274"/>
      <c r="J50" s="268"/>
      <c r="K50" s="245"/>
      <c r="L50" s="260"/>
      <c r="M50" s="209">
        <v>19</v>
      </c>
      <c r="N50" s="246" t="s">
        <v>48</v>
      </c>
      <c r="O50" s="248">
        <v>0.65</v>
      </c>
      <c r="P50" s="193"/>
      <c r="Q50" s="276"/>
      <c r="R50" s="265"/>
      <c r="S50" s="263"/>
      <c r="T50" s="245"/>
      <c r="U50" s="209">
        <v>3</v>
      </c>
      <c r="V50" s="246" t="s">
        <v>48</v>
      </c>
      <c r="W50" s="247">
        <v>0.83</v>
      </c>
    </row>
    <row r="51" spans="1:23" s="170" customFormat="1" ht="12.75" customHeight="1" x14ac:dyDescent="0.25">
      <c r="A51" s="272"/>
      <c r="B51" s="266"/>
      <c r="C51" s="250"/>
      <c r="D51" s="251"/>
      <c r="E51" s="165">
        <v>14</v>
      </c>
      <c r="F51" s="253"/>
      <c r="G51" s="255"/>
      <c r="H51" s="198"/>
      <c r="I51" s="274"/>
      <c r="J51" s="268"/>
      <c r="K51" s="245"/>
      <c r="L51" s="261"/>
      <c r="M51" s="209">
        <v>2</v>
      </c>
      <c r="N51" s="246"/>
      <c r="O51" s="248"/>
      <c r="P51" s="199"/>
      <c r="Q51" s="276"/>
      <c r="R51" s="265"/>
      <c r="S51" s="264"/>
      <c r="T51" s="245"/>
      <c r="U51" s="209">
        <v>0</v>
      </c>
      <c r="V51" s="246"/>
      <c r="W51" s="247"/>
    </row>
    <row r="52" spans="1:23" s="170" customFormat="1" ht="12.75" customHeight="1" x14ac:dyDescent="0.2">
      <c r="A52" s="272"/>
      <c r="B52" s="266"/>
      <c r="C52" s="250" t="s">
        <v>139</v>
      </c>
      <c r="D52" s="251" t="s">
        <v>18</v>
      </c>
      <c r="E52" s="165">
        <v>96</v>
      </c>
      <c r="F52" s="253" t="s">
        <v>4</v>
      </c>
      <c r="G52" s="254">
        <v>0.16</v>
      </c>
      <c r="H52" s="198"/>
      <c r="I52" s="274"/>
      <c r="J52" s="268"/>
      <c r="K52" s="245" t="s">
        <v>139</v>
      </c>
      <c r="L52" s="259" t="s">
        <v>18</v>
      </c>
      <c r="M52" s="209">
        <v>22</v>
      </c>
      <c r="N52" s="246" t="s">
        <v>4</v>
      </c>
      <c r="O52" s="248">
        <v>0.15</v>
      </c>
      <c r="P52" s="193"/>
      <c r="Q52" s="276"/>
      <c r="R52" s="265"/>
      <c r="S52" s="262" t="s">
        <v>18</v>
      </c>
      <c r="T52" s="245" t="s">
        <v>139</v>
      </c>
      <c r="U52" s="209">
        <v>0</v>
      </c>
      <c r="V52" s="246" t="s">
        <v>4</v>
      </c>
      <c r="W52" s="247">
        <v>0.17</v>
      </c>
    </row>
    <row r="53" spans="1:23" s="170" customFormat="1" ht="12.75" customHeight="1" x14ac:dyDescent="0.2">
      <c r="A53" s="272"/>
      <c r="B53" s="266"/>
      <c r="C53" s="250"/>
      <c r="D53" s="251"/>
      <c r="E53" s="165">
        <v>31</v>
      </c>
      <c r="F53" s="253"/>
      <c r="G53" s="255"/>
      <c r="H53" s="198"/>
      <c r="I53" s="274"/>
      <c r="J53" s="268"/>
      <c r="K53" s="245"/>
      <c r="L53" s="260"/>
      <c r="M53" s="209">
        <v>8</v>
      </c>
      <c r="N53" s="246"/>
      <c r="O53" s="248"/>
      <c r="P53" s="193"/>
      <c r="Q53" s="276"/>
      <c r="R53" s="265"/>
      <c r="S53" s="263"/>
      <c r="T53" s="245"/>
      <c r="U53" s="209">
        <v>1</v>
      </c>
      <c r="V53" s="246"/>
      <c r="W53" s="247"/>
    </row>
    <row r="54" spans="1:23" s="170" customFormat="1" ht="12.75" customHeight="1" x14ac:dyDescent="0.25">
      <c r="A54" s="272"/>
      <c r="B54" s="266"/>
      <c r="C54" s="250"/>
      <c r="D54" s="251"/>
      <c r="E54" s="165">
        <v>61</v>
      </c>
      <c r="F54" s="201" t="s">
        <v>15</v>
      </c>
      <c r="G54" s="180">
        <v>0.21</v>
      </c>
      <c r="H54" s="198"/>
      <c r="I54" s="274"/>
      <c r="J54" s="268"/>
      <c r="K54" s="245"/>
      <c r="L54" s="260"/>
      <c r="M54" s="209">
        <v>18</v>
      </c>
      <c r="N54" s="174" t="s">
        <v>15</v>
      </c>
      <c r="O54" s="179">
        <v>0.27</v>
      </c>
      <c r="P54" s="199"/>
      <c r="Q54" s="276"/>
      <c r="R54" s="265"/>
      <c r="S54" s="263"/>
      <c r="T54" s="245"/>
      <c r="U54" s="209">
        <v>1</v>
      </c>
      <c r="V54" s="174" t="s">
        <v>15</v>
      </c>
      <c r="W54" s="181">
        <v>0.17</v>
      </c>
    </row>
    <row r="55" spans="1:23" s="170" customFormat="1" ht="12.75" customHeight="1" x14ac:dyDescent="0.2">
      <c r="A55" s="273"/>
      <c r="B55" s="267"/>
      <c r="C55" s="250"/>
      <c r="D55" s="252"/>
      <c r="E55" s="165">
        <v>81</v>
      </c>
      <c r="F55" s="253" t="s">
        <v>48</v>
      </c>
      <c r="G55" s="254">
        <v>0.62</v>
      </c>
      <c r="H55" s="198"/>
      <c r="I55" s="274"/>
      <c r="J55" s="268"/>
      <c r="K55" s="245"/>
      <c r="L55" s="260"/>
      <c r="M55" s="209">
        <v>16</v>
      </c>
      <c r="N55" s="246" t="s">
        <v>48</v>
      </c>
      <c r="O55" s="248">
        <v>0.57999999999999996</v>
      </c>
      <c r="P55" s="193"/>
      <c r="Q55" s="276"/>
      <c r="R55" s="265"/>
      <c r="S55" s="263"/>
      <c r="T55" s="245"/>
      <c r="U55" s="209">
        <v>4</v>
      </c>
      <c r="V55" s="246" t="s">
        <v>48</v>
      </c>
      <c r="W55" s="247">
        <v>0.67</v>
      </c>
    </row>
    <row r="56" spans="1:23" s="170" customFormat="1" ht="12.75" customHeight="1" x14ac:dyDescent="0.2">
      <c r="A56" s="272"/>
      <c r="B56" s="266"/>
      <c r="C56" s="250"/>
      <c r="D56" s="251"/>
      <c r="E56" s="165">
        <v>16</v>
      </c>
      <c r="F56" s="253"/>
      <c r="G56" s="255"/>
      <c r="H56" s="198"/>
      <c r="I56" s="274"/>
      <c r="J56" s="268"/>
      <c r="K56" s="245"/>
      <c r="L56" s="261"/>
      <c r="M56" s="209">
        <v>2</v>
      </c>
      <c r="N56" s="246"/>
      <c r="O56" s="248"/>
      <c r="P56" s="193"/>
      <c r="Q56" s="276"/>
      <c r="R56" s="265"/>
      <c r="S56" s="264"/>
      <c r="T56" s="245"/>
      <c r="U56" s="209">
        <v>0</v>
      </c>
      <c r="V56" s="246"/>
      <c r="W56" s="247"/>
    </row>
    <row r="57" spans="1:23" s="170" customFormat="1" ht="12.75" customHeight="1" x14ac:dyDescent="0.25">
      <c r="A57" s="272"/>
      <c r="B57" s="266"/>
      <c r="C57" s="250" t="s">
        <v>139</v>
      </c>
      <c r="D57" s="251" t="s">
        <v>19</v>
      </c>
      <c r="E57" s="165">
        <v>87</v>
      </c>
      <c r="F57" s="253" t="s">
        <v>4</v>
      </c>
      <c r="G57" s="254">
        <v>0.2</v>
      </c>
      <c r="H57" s="198"/>
      <c r="I57" s="274"/>
      <c r="J57" s="268"/>
      <c r="K57" s="245" t="s">
        <v>139</v>
      </c>
      <c r="L57" s="259" t="s">
        <v>19</v>
      </c>
      <c r="M57" s="209">
        <v>23</v>
      </c>
      <c r="N57" s="246" t="s">
        <v>4</v>
      </c>
      <c r="O57" s="248">
        <v>0.17</v>
      </c>
      <c r="P57" s="199"/>
      <c r="Q57" s="276"/>
      <c r="R57" s="265"/>
      <c r="S57" s="262" t="s">
        <v>19</v>
      </c>
      <c r="T57" s="245" t="s">
        <v>139</v>
      </c>
      <c r="U57" s="209">
        <v>1</v>
      </c>
      <c r="V57" s="246" t="s">
        <v>4</v>
      </c>
      <c r="W57" s="247">
        <v>0.17</v>
      </c>
    </row>
    <row r="58" spans="1:23" s="170" customFormat="1" ht="12.75" customHeight="1" x14ac:dyDescent="0.2">
      <c r="A58" s="272"/>
      <c r="B58" s="266"/>
      <c r="C58" s="250"/>
      <c r="D58" s="251"/>
      <c r="E58" s="165">
        <v>37</v>
      </c>
      <c r="F58" s="253"/>
      <c r="G58" s="255"/>
      <c r="H58" s="198"/>
      <c r="I58" s="274"/>
      <c r="J58" s="268"/>
      <c r="K58" s="245"/>
      <c r="L58" s="260"/>
      <c r="M58" s="209">
        <v>10</v>
      </c>
      <c r="N58" s="246"/>
      <c r="O58" s="248"/>
      <c r="P58" s="193"/>
      <c r="Q58" s="276"/>
      <c r="R58" s="265"/>
      <c r="S58" s="263"/>
      <c r="T58" s="245"/>
      <c r="U58" s="209">
        <v>1</v>
      </c>
      <c r="V58" s="246"/>
      <c r="W58" s="247"/>
    </row>
    <row r="59" spans="1:23" s="170" customFormat="1" ht="12.75" customHeight="1" x14ac:dyDescent="0.25">
      <c r="A59" s="272"/>
      <c r="B59" s="266"/>
      <c r="C59" s="250"/>
      <c r="D59" s="251"/>
      <c r="E59" s="165">
        <v>61</v>
      </c>
      <c r="F59" s="201" t="s">
        <v>15</v>
      </c>
      <c r="G59" s="180">
        <v>0.21</v>
      </c>
      <c r="H59" s="198"/>
      <c r="I59" s="274"/>
      <c r="J59" s="268"/>
      <c r="K59" s="245"/>
      <c r="L59" s="260"/>
      <c r="M59" s="209">
        <v>15</v>
      </c>
      <c r="N59" s="174" t="s">
        <v>15</v>
      </c>
      <c r="O59" s="179">
        <v>0.23</v>
      </c>
      <c r="P59" s="193"/>
      <c r="Q59" s="276"/>
      <c r="R59" s="265"/>
      <c r="S59" s="263"/>
      <c r="T59" s="245"/>
      <c r="U59" s="209">
        <v>1</v>
      </c>
      <c r="V59" s="174" t="s">
        <v>15</v>
      </c>
      <c r="W59" s="181">
        <v>0.17</v>
      </c>
    </row>
    <row r="60" spans="1:23" s="170" customFormat="1" ht="12.75" customHeight="1" x14ac:dyDescent="0.25">
      <c r="A60" s="273"/>
      <c r="B60" s="267"/>
      <c r="C60" s="250"/>
      <c r="D60" s="252"/>
      <c r="E60" s="165">
        <v>79</v>
      </c>
      <c r="F60" s="253" t="s">
        <v>48</v>
      </c>
      <c r="G60" s="254">
        <v>0.57999999999999996</v>
      </c>
      <c r="H60" s="198"/>
      <c r="I60" s="274"/>
      <c r="J60" s="268"/>
      <c r="K60" s="245"/>
      <c r="L60" s="260"/>
      <c r="M60" s="209">
        <v>17</v>
      </c>
      <c r="N60" s="246" t="s">
        <v>48</v>
      </c>
      <c r="O60" s="248">
        <v>0.61</v>
      </c>
      <c r="P60" s="199"/>
      <c r="Q60" s="276"/>
      <c r="R60" s="265"/>
      <c r="S60" s="263"/>
      <c r="T60" s="245"/>
      <c r="U60" s="209">
        <v>3</v>
      </c>
      <c r="V60" s="246" t="s">
        <v>48</v>
      </c>
      <c r="W60" s="247">
        <v>0.67</v>
      </c>
    </row>
    <row r="61" spans="1:23" s="170" customFormat="1" ht="12.75" customHeight="1" x14ac:dyDescent="0.2">
      <c r="A61" s="272"/>
      <c r="B61" s="266"/>
      <c r="C61" s="250"/>
      <c r="D61" s="251"/>
      <c r="E61" s="165">
        <v>21</v>
      </c>
      <c r="F61" s="253"/>
      <c r="G61" s="255"/>
      <c r="H61" s="198"/>
      <c r="I61" s="274"/>
      <c r="J61" s="268"/>
      <c r="K61" s="245"/>
      <c r="L61" s="261"/>
      <c r="M61" s="209">
        <v>1</v>
      </c>
      <c r="N61" s="246"/>
      <c r="O61" s="248"/>
      <c r="P61" s="193"/>
      <c r="Q61" s="276"/>
      <c r="R61" s="265"/>
      <c r="S61" s="264"/>
      <c r="T61" s="245"/>
      <c r="U61" s="209">
        <v>0</v>
      </c>
      <c r="V61" s="246"/>
      <c r="W61" s="247"/>
    </row>
    <row r="62" spans="1:23" s="170" customFormat="1" ht="12.75" customHeight="1" x14ac:dyDescent="0.2">
      <c r="A62" s="272"/>
      <c r="B62" s="266"/>
      <c r="C62" s="250" t="s">
        <v>139</v>
      </c>
      <c r="D62" s="251" t="s">
        <v>20</v>
      </c>
      <c r="E62" s="165">
        <v>132</v>
      </c>
      <c r="F62" s="253" t="s">
        <v>4</v>
      </c>
      <c r="G62" s="254">
        <v>0.06</v>
      </c>
      <c r="H62" s="198"/>
      <c r="I62" s="274"/>
      <c r="J62" s="268"/>
      <c r="K62" s="245" t="s">
        <v>139</v>
      </c>
      <c r="L62" s="259" t="s">
        <v>20</v>
      </c>
      <c r="M62" s="209">
        <v>25</v>
      </c>
      <c r="N62" s="246" t="s">
        <v>4</v>
      </c>
      <c r="O62" s="248">
        <v>0.03</v>
      </c>
      <c r="P62" s="193"/>
      <c r="Q62" s="276"/>
      <c r="R62" s="265"/>
      <c r="S62" s="262" t="s">
        <v>20</v>
      </c>
      <c r="T62" s="245" t="s">
        <v>139</v>
      </c>
      <c r="U62" s="209">
        <v>2</v>
      </c>
      <c r="V62" s="246" t="s">
        <v>4</v>
      </c>
      <c r="W62" s="247">
        <v>0</v>
      </c>
    </row>
    <row r="63" spans="1:23" s="170" customFormat="1" ht="12.75" customHeight="1" x14ac:dyDescent="0.25">
      <c r="A63" s="272"/>
      <c r="B63" s="266"/>
      <c r="C63" s="250"/>
      <c r="D63" s="251"/>
      <c r="E63" s="165">
        <v>8</v>
      </c>
      <c r="F63" s="253"/>
      <c r="G63" s="255"/>
      <c r="H63" s="198"/>
      <c r="I63" s="274"/>
      <c r="J63" s="268"/>
      <c r="K63" s="245"/>
      <c r="L63" s="260"/>
      <c r="M63" s="209">
        <v>2</v>
      </c>
      <c r="N63" s="246"/>
      <c r="O63" s="248"/>
      <c r="P63" s="199"/>
      <c r="Q63" s="276"/>
      <c r="R63" s="265"/>
      <c r="S63" s="263"/>
      <c r="T63" s="245"/>
      <c r="U63" s="209">
        <v>0</v>
      </c>
      <c r="V63" s="246"/>
      <c r="W63" s="247"/>
    </row>
    <row r="64" spans="1:23" s="170" customFormat="1" ht="12.75" customHeight="1" x14ac:dyDescent="0.25">
      <c r="A64" s="272"/>
      <c r="B64" s="266"/>
      <c r="C64" s="250"/>
      <c r="D64" s="251"/>
      <c r="E64" s="165">
        <v>37</v>
      </c>
      <c r="F64" s="201" t="s">
        <v>15</v>
      </c>
      <c r="G64" s="180">
        <v>0.13</v>
      </c>
      <c r="H64" s="198"/>
      <c r="I64" s="274"/>
      <c r="J64" s="268"/>
      <c r="K64" s="245"/>
      <c r="L64" s="260"/>
      <c r="M64" s="209">
        <v>8</v>
      </c>
      <c r="N64" s="174" t="s">
        <v>15</v>
      </c>
      <c r="O64" s="179">
        <v>0.12</v>
      </c>
      <c r="P64" s="193"/>
      <c r="Q64" s="276"/>
      <c r="R64" s="265"/>
      <c r="S64" s="263"/>
      <c r="T64" s="245"/>
      <c r="U64" s="209">
        <v>0</v>
      </c>
      <c r="V64" s="174" t="s">
        <v>15</v>
      </c>
      <c r="W64" s="181">
        <v>0</v>
      </c>
    </row>
    <row r="65" spans="1:23" s="170" customFormat="1" ht="12.75" customHeight="1" x14ac:dyDescent="0.2">
      <c r="A65" s="273"/>
      <c r="B65" s="267"/>
      <c r="C65" s="250"/>
      <c r="D65" s="252"/>
      <c r="E65" s="165">
        <v>100</v>
      </c>
      <c r="F65" s="253" t="s">
        <v>48</v>
      </c>
      <c r="G65" s="254">
        <v>0.81</v>
      </c>
      <c r="H65" s="198"/>
      <c r="I65" s="274"/>
      <c r="J65" s="268"/>
      <c r="K65" s="245"/>
      <c r="L65" s="260"/>
      <c r="M65" s="209">
        <v>31</v>
      </c>
      <c r="N65" s="246" t="s">
        <v>48</v>
      </c>
      <c r="O65" s="248">
        <v>0.85</v>
      </c>
      <c r="P65" s="193"/>
      <c r="Q65" s="276"/>
      <c r="R65" s="265"/>
      <c r="S65" s="263"/>
      <c r="T65" s="245"/>
      <c r="U65" s="209">
        <v>4</v>
      </c>
      <c r="V65" s="246" t="s">
        <v>48</v>
      </c>
      <c r="W65" s="247">
        <v>1</v>
      </c>
    </row>
    <row r="66" spans="1:23" s="170" customFormat="1" ht="12.75" customHeight="1" x14ac:dyDescent="0.25">
      <c r="A66" s="272"/>
      <c r="B66" s="266"/>
      <c r="C66" s="250"/>
      <c r="D66" s="251"/>
      <c r="E66" s="165">
        <v>8</v>
      </c>
      <c r="F66" s="253"/>
      <c r="G66" s="255"/>
      <c r="H66" s="198"/>
      <c r="I66" s="274"/>
      <c r="J66" s="268"/>
      <c r="K66" s="245"/>
      <c r="L66" s="261"/>
      <c r="M66" s="209">
        <v>0</v>
      </c>
      <c r="N66" s="246"/>
      <c r="O66" s="248"/>
      <c r="P66" s="199"/>
      <c r="Q66" s="276"/>
      <c r="R66" s="265"/>
      <c r="S66" s="264"/>
      <c r="T66" s="245"/>
      <c r="U66" s="209">
        <v>0</v>
      </c>
      <c r="V66" s="246"/>
      <c r="W66" s="247"/>
    </row>
    <row r="67" spans="1:23" s="170" customFormat="1" ht="12.75" customHeight="1" x14ac:dyDescent="0.2">
      <c r="A67" s="272"/>
      <c r="B67" s="266"/>
      <c r="C67" s="250" t="s">
        <v>139</v>
      </c>
      <c r="D67" s="251" t="s">
        <v>21</v>
      </c>
      <c r="E67" s="165">
        <v>106</v>
      </c>
      <c r="F67" s="253" t="s">
        <v>4</v>
      </c>
      <c r="G67" s="254">
        <v>0.14000000000000001</v>
      </c>
      <c r="H67" s="198"/>
      <c r="I67" s="274"/>
      <c r="J67" s="268"/>
      <c r="K67" s="245" t="s">
        <v>139</v>
      </c>
      <c r="L67" s="256" t="s">
        <v>21</v>
      </c>
      <c r="M67" s="209">
        <v>28</v>
      </c>
      <c r="N67" s="246" t="s">
        <v>4</v>
      </c>
      <c r="O67" s="248">
        <v>0.18</v>
      </c>
      <c r="P67" s="193"/>
      <c r="Q67" s="276"/>
      <c r="R67" s="265"/>
      <c r="S67" s="269" t="s">
        <v>21</v>
      </c>
      <c r="T67" s="245" t="s">
        <v>139</v>
      </c>
      <c r="U67" s="209">
        <v>2</v>
      </c>
      <c r="V67" s="246" t="s">
        <v>4</v>
      </c>
      <c r="W67" s="247">
        <v>0</v>
      </c>
    </row>
    <row r="68" spans="1:23" s="170" customFormat="1" ht="12.75" customHeight="1" x14ac:dyDescent="0.2">
      <c r="A68" s="272"/>
      <c r="B68" s="266"/>
      <c r="C68" s="250"/>
      <c r="D68" s="251"/>
      <c r="E68" s="165">
        <v>25</v>
      </c>
      <c r="F68" s="253"/>
      <c r="G68" s="255"/>
      <c r="H68" s="198"/>
      <c r="I68" s="274"/>
      <c r="J68" s="268"/>
      <c r="K68" s="245"/>
      <c r="L68" s="257"/>
      <c r="M68" s="209">
        <v>11</v>
      </c>
      <c r="N68" s="246"/>
      <c r="O68" s="248"/>
      <c r="P68" s="193"/>
      <c r="Q68" s="276"/>
      <c r="R68" s="265"/>
      <c r="S68" s="270"/>
      <c r="T68" s="245"/>
      <c r="U68" s="209">
        <v>0</v>
      </c>
      <c r="V68" s="246"/>
      <c r="W68" s="247"/>
    </row>
    <row r="69" spans="1:23" s="170" customFormat="1" ht="12.75" customHeight="1" x14ac:dyDescent="0.25">
      <c r="A69" s="272"/>
      <c r="B69" s="266"/>
      <c r="C69" s="250"/>
      <c r="D69" s="251"/>
      <c r="E69" s="165">
        <v>57</v>
      </c>
      <c r="F69" s="201" t="s">
        <v>15</v>
      </c>
      <c r="G69" s="180">
        <v>0.2</v>
      </c>
      <c r="H69" s="198"/>
      <c r="I69" s="274"/>
      <c r="J69" s="268"/>
      <c r="K69" s="245"/>
      <c r="L69" s="257"/>
      <c r="M69" s="209">
        <v>11</v>
      </c>
      <c r="N69" s="174" t="s">
        <v>15</v>
      </c>
      <c r="O69" s="179">
        <v>0.17</v>
      </c>
      <c r="P69" s="199"/>
      <c r="Q69" s="276"/>
      <c r="R69" s="265"/>
      <c r="S69" s="270"/>
      <c r="T69" s="245"/>
      <c r="U69" s="209">
        <v>1</v>
      </c>
      <c r="V69" s="174" t="s">
        <v>15</v>
      </c>
      <c r="W69" s="181">
        <v>0.17</v>
      </c>
    </row>
    <row r="70" spans="1:23" s="170" customFormat="1" ht="12.75" customHeight="1" x14ac:dyDescent="0.2">
      <c r="A70" s="273"/>
      <c r="B70" s="267"/>
      <c r="C70" s="250"/>
      <c r="D70" s="252"/>
      <c r="E70" s="165">
        <v>83</v>
      </c>
      <c r="F70" s="253" t="s">
        <v>48</v>
      </c>
      <c r="G70" s="254">
        <v>0.66</v>
      </c>
      <c r="H70" s="198"/>
      <c r="I70" s="274"/>
      <c r="J70" s="268"/>
      <c r="K70" s="245"/>
      <c r="L70" s="257"/>
      <c r="M70" s="209">
        <v>15</v>
      </c>
      <c r="N70" s="246" t="s">
        <v>48</v>
      </c>
      <c r="O70" s="248">
        <v>0.65</v>
      </c>
      <c r="P70" s="193"/>
      <c r="Q70" s="276"/>
      <c r="R70" s="265"/>
      <c r="S70" s="270"/>
      <c r="T70" s="245"/>
      <c r="U70" s="209">
        <v>3</v>
      </c>
      <c r="V70" s="246" t="s">
        <v>48</v>
      </c>
      <c r="W70" s="247">
        <v>0.83</v>
      </c>
    </row>
    <row r="71" spans="1:23" s="170" customFormat="1" ht="12.75" customHeight="1" x14ac:dyDescent="0.2">
      <c r="A71" s="272"/>
      <c r="B71" s="266"/>
      <c r="C71" s="250"/>
      <c r="D71" s="251"/>
      <c r="E71" s="165">
        <v>14</v>
      </c>
      <c r="F71" s="253"/>
      <c r="G71" s="255"/>
      <c r="H71" s="198"/>
      <c r="I71" s="274"/>
      <c r="J71" s="268"/>
      <c r="K71" s="245"/>
      <c r="L71" s="258"/>
      <c r="M71" s="209">
        <v>1</v>
      </c>
      <c r="N71" s="246"/>
      <c r="O71" s="248"/>
      <c r="P71" s="193"/>
      <c r="Q71" s="276"/>
      <c r="R71" s="265"/>
      <c r="S71" s="271"/>
      <c r="T71" s="245"/>
      <c r="U71" s="209">
        <v>0</v>
      </c>
      <c r="V71" s="246"/>
      <c r="W71" s="247"/>
    </row>
    <row r="73" spans="1:23" x14ac:dyDescent="0.3">
      <c r="B73" s="238" t="s">
        <v>53</v>
      </c>
      <c r="C73" s="238"/>
      <c r="D73" s="238"/>
      <c r="E73" s="238"/>
      <c r="F73" s="238"/>
      <c r="G73" s="238"/>
      <c r="H73" s="238"/>
      <c r="I73" s="238"/>
      <c r="J73" s="238"/>
      <c r="K73" s="238"/>
      <c r="L73" s="238"/>
      <c r="M73" s="238"/>
      <c r="N73" s="238"/>
      <c r="O73" s="238"/>
      <c r="P73" s="238"/>
    </row>
    <row r="74" spans="1:23" ht="12.75" x14ac:dyDescent="0.2">
      <c r="B74" s="154" t="s">
        <v>54</v>
      </c>
      <c r="C74" s="242" t="s">
        <v>55</v>
      </c>
      <c r="D74" s="242"/>
      <c r="E74" s="249" t="s">
        <v>56</v>
      </c>
      <c r="F74" s="249"/>
      <c r="G74" s="249"/>
      <c r="N74" s="243" t="s">
        <v>57</v>
      </c>
      <c r="O74" s="243"/>
      <c r="P74" s="243"/>
      <c r="Q74" s="243"/>
      <c r="R74" s="243"/>
      <c r="S74" s="243"/>
      <c r="T74" s="243"/>
    </row>
    <row r="75" spans="1:23" ht="409.5" x14ac:dyDescent="0.2">
      <c r="B75" s="128" t="s">
        <v>160</v>
      </c>
      <c r="C75" s="237"/>
      <c r="D75" s="237"/>
      <c r="E75" s="237" t="s">
        <v>162</v>
      </c>
      <c r="F75" s="237"/>
      <c r="G75" s="237"/>
      <c r="N75" s="240" t="s">
        <v>171</v>
      </c>
      <c r="O75" s="241"/>
      <c r="P75" s="155"/>
      <c r="Q75" s="155"/>
      <c r="R75" s="155"/>
      <c r="S75" s="155"/>
      <c r="T75" s="155"/>
    </row>
    <row r="76" spans="1:23" ht="409.5" x14ac:dyDescent="0.3">
      <c r="B76" s="128" t="s">
        <v>165</v>
      </c>
      <c r="C76" s="240" t="s">
        <v>172</v>
      </c>
      <c r="D76" s="241"/>
      <c r="E76" s="152" t="s">
        <v>175</v>
      </c>
      <c r="F76" s="237" t="s">
        <v>176</v>
      </c>
      <c r="G76" s="237"/>
      <c r="H76" s="158"/>
      <c r="I76" s="156"/>
      <c r="J76" s="156"/>
      <c r="K76" s="156"/>
      <c r="L76" s="156"/>
      <c r="M76" s="153"/>
      <c r="N76" s="239"/>
      <c r="O76" s="239"/>
    </row>
    <row r="77" spans="1:23" ht="267.75" x14ac:dyDescent="0.3">
      <c r="B77" s="128" t="s">
        <v>166</v>
      </c>
      <c r="C77" s="240" t="s">
        <v>173</v>
      </c>
      <c r="D77" s="241"/>
      <c r="E77" s="240" t="s">
        <v>167</v>
      </c>
      <c r="F77" s="244"/>
      <c r="G77" s="241"/>
      <c r="H77" s="159"/>
      <c r="I77" s="155"/>
      <c r="J77" s="155"/>
      <c r="K77" s="155"/>
      <c r="L77" s="155"/>
      <c r="M77" s="155"/>
      <c r="N77" s="239"/>
      <c r="O77" s="239"/>
    </row>
  </sheetData>
  <mergeCells count="247">
    <mergeCell ref="V9:V10"/>
    <mergeCell ref="W9:W10"/>
    <mergeCell ref="W7:W8"/>
    <mergeCell ref="E2:G2"/>
    <mergeCell ref="M2:O2"/>
    <mergeCell ref="U2:W2"/>
    <mergeCell ref="V4:V5"/>
    <mergeCell ref="W4:W5"/>
    <mergeCell ref="F7:F8"/>
    <mergeCell ref="G7:G8"/>
    <mergeCell ref="N7:N8"/>
    <mergeCell ref="O7:O8"/>
    <mergeCell ref="V7:V8"/>
    <mergeCell ref="A4:A43"/>
    <mergeCell ref="B4:B28"/>
    <mergeCell ref="C4:C8"/>
    <mergeCell ref="D4:D8"/>
    <mergeCell ref="F4:F5"/>
    <mergeCell ref="G4:G5"/>
    <mergeCell ref="I4:I43"/>
    <mergeCell ref="V42:V43"/>
    <mergeCell ref="W42:W43"/>
    <mergeCell ref="F39:F40"/>
    <mergeCell ref="G39:G40"/>
    <mergeCell ref="V39:V40"/>
    <mergeCell ref="W39:W40"/>
    <mergeCell ref="W34:W35"/>
    <mergeCell ref="F34:F35"/>
    <mergeCell ref="G34:G35"/>
    <mergeCell ref="V34:V35"/>
    <mergeCell ref="W29:W30"/>
    <mergeCell ref="F29:F30"/>
    <mergeCell ref="G29:G30"/>
    <mergeCell ref="N29:N30"/>
    <mergeCell ref="N4:N5"/>
    <mergeCell ref="O4:O5"/>
    <mergeCell ref="Q4:Q43"/>
    <mergeCell ref="O29:O30"/>
    <mergeCell ref="V29:V30"/>
    <mergeCell ref="F24:F25"/>
    <mergeCell ref="G24:G25"/>
    <mergeCell ref="N24:N25"/>
    <mergeCell ref="O24:O25"/>
    <mergeCell ref="V24:V25"/>
    <mergeCell ref="W24:W25"/>
    <mergeCell ref="J4:J23"/>
    <mergeCell ref="K4:K8"/>
    <mergeCell ref="L4:L8"/>
    <mergeCell ref="F19:F20"/>
    <mergeCell ref="G19:G20"/>
    <mergeCell ref="N19:N20"/>
    <mergeCell ref="N12:N13"/>
    <mergeCell ref="O12:O13"/>
    <mergeCell ref="V12:V13"/>
    <mergeCell ref="W12:W13"/>
    <mergeCell ref="V14:V15"/>
    <mergeCell ref="W14:W15"/>
    <mergeCell ref="V17:V18"/>
    <mergeCell ref="W17:W18"/>
    <mergeCell ref="V19:V20"/>
    <mergeCell ref="W19:W20"/>
    <mergeCell ref="C9:C13"/>
    <mergeCell ref="N17:N18"/>
    <mergeCell ref="O17:O18"/>
    <mergeCell ref="F14:F15"/>
    <mergeCell ref="G14:G15"/>
    <mergeCell ref="N14:N15"/>
    <mergeCell ref="O14:O15"/>
    <mergeCell ref="K9:K13"/>
    <mergeCell ref="L9:L13"/>
    <mergeCell ref="D9:D13"/>
    <mergeCell ref="F12:F13"/>
    <mergeCell ref="G12:G13"/>
    <mergeCell ref="F9:F10"/>
    <mergeCell ref="G9:G10"/>
    <mergeCell ref="N9:N10"/>
    <mergeCell ref="O9:O10"/>
    <mergeCell ref="G22:G23"/>
    <mergeCell ref="N22:N23"/>
    <mergeCell ref="O22:O23"/>
    <mergeCell ref="O19:O20"/>
    <mergeCell ref="C14:C18"/>
    <mergeCell ref="D14:D18"/>
    <mergeCell ref="K14:K18"/>
    <mergeCell ref="L14:L18"/>
    <mergeCell ref="F17:F18"/>
    <mergeCell ref="G17:G18"/>
    <mergeCell ref="L29:L33"/>
    <mergeCell ref="R29:S33"/>
    <mergeCell ref="C39:C43"/>
    <mergeCell ref="D39:D43"/>
    <mergeCell ref="R39:R43"/>
    <mergeCell ref="S39:S43"/>
    <mergeCell ref="V22:V23"/>
    <mergeCell ref="W22:W23"/>
    <mergeCell ref="C24:C28"/>
    <mergeCell ref="D24:D28"/>
    <mergeCell ref="J24:J28"/>
    <mergeCell ref="K24:K28"/>
    <mergeCell ref="L24:L28"/>
    <mergeCell ref="F27:F28"/>
    <mergeCell ref="G27:G28"/>
    <mergeCell ref="N27:N28"/>
    <mergeCell ref="O27:O28"/>
    <mergeCell ref="V27:V28"/>
    <mergeCell ref="W27:W28"/>
    <mergeCell ref="C19:C23"/>
    <mergeCell ref="D19:D23"/>
    <mergeCell ref="K19:K23"/>
    <mergeCell ref="L19:L23"/>
    <mergeCell ref="F22:F23"/>
    <mergeCell ref="T39:T43"/>
    <mergeCell ref="F42:F43"/>
    <mergeCell ref="G42:G43"/>
    <mergeCell ref="W32:W33"/>
    <mergeCell ref="B34:B43"/>
    <mergeCell ref="C34:C38"/>
    <mergeCell ref="D34:D38"/>
    <mergeCell ref="R34:S38"/>
    <mergeCell ref="T34:T38"/>
    <mergeCell ref="F37:F38"/>
    <mergeCell ref="G37:G38"/>
    <mergeCell ref="V37:V38"/>
    <mergeCell ref="W37:W38"/>
    <mergeCell ref="T29:T33"/>
    <mergeCell ref="F32:F33"/>
    <mergeCell ref="G32:G33"/>
    <mergeCell ref="N32:N33"/>
    <mergeCell ref="O32:O33"/>
    <mergeCell ref="V32:V33"/>
    <mergeCell ref="B29:B33"/>
    <mergeCell ref="C29:C33"/>
    <mergeCell ref="D29:D33"/>
    <mergeCell ref="J29:J33"/>
    <mergeCell ref="K29:K33"/>
    <mergeCell ref="A44:A71"/>
    <mergeCell ref="B44:D46"/>
    <mergeCell ref="I44:I71"/>
    <mergeCell ref="J44:L46"/>
    <mergeCell ref="Q44:Q71"/>
    <mergeCell ref="O47:O48"/>
    <mergeCell ref="C57:C61"/>
    <mergeCell ref="D57:D61"/>
    <mergeCell ref="F57:F58"/>
    <mergeCell ref="R44:S46"/>
    <mergeCell ref="B47:B71"/>
    <mergeCell ref="C47:C51"/>
    <mergeCell ref="D47:D51"/>
    <mergeCell ref="F47:F48"/>
    <mergeCell ref="G47:G48"/>
    <mergeCell ref="J47:J71"/>
    <mergeCell ref="K47:K51"/>
    <mergeCell ref="L47:L51"/>
    <mergeCell ref="N47:N48"/>
    <mergeCell ref="G55:G56"/>
    <mergeCell ref="N55:N56"/>
    <mergeCell ref="O55:O56"/>
    <mergeCell ref="O62:O63"/>
    <mergeCell ref="S62:S66"/>
    <mergeCell ref="N67:N68"/>
    <mergeCell ref="O67:O68"/>
    <mergeCell ref="S67:S71"/>
    <mergeCell ref="W50:W51"/>
    <mergeCell ref="C52:C56"/>
    <mergeCell ref="D52:D56"/>
    <mergeCell ref="F52:F53"/>
    <mergeCell ref="G52:G53"/>
    <mergeCell ref="K52:K56"/>
    <mergeCell ref="L52:L56"/>
    <mergeCell ref="N52:N53"/>
    <mergeCell ref="O52:O53"/>
    <mergeCell ref="S52:S56"/>
    <mergeCell ref="R47:R71"/>
    <mergeCell ref="S47:S51"/>
    <mergeCell ref="T47:T51"/>
    <mergeCell ref="V47:V48"/>
    <mergeCell ref="W47:W48"/>
    <mergeCell ref="F50:F51"/>
    <mergeCell ref="G50:G51"/>
    <mergeCell ref="N50:N51"/>
    <mergeCell ref="O50:O51"/>
    <mergeCell ref="V50:V51"/>
    <mergeCell ref="T52:T56"/>
    <mergeCell ref="V52:V53"/>
    <mergeCell ref="W52:W53"/>
    <mergeCell ref="F55:F56"/>
    <mergeCell ref="V55:V56"/>
    <mergeCell ref="W55:W56"/>
    <mergeCell ref="T57:T61"/>
    <mergeCell ref="V57:V58"/>
    <mergeCell ref="W57:W58"/>
    <mergeCell ref="F60:F61"/>
    <mergeCell ref="G60:G61"/>
    <mergeCell ref="N60:N61"/>
    <mergeCell ref="O60:O61"/>
    <mergeCell ref="V60:V61"/>
    <mergeCell ref="W60:W61"/>
    <mergeCell ref="G57:G58"/>
    <mergeCell ref="K57:K61"/>
    <mergeCell ref="L57:L61"/>
    <mergeCell ref="N57:N58"/>
    <mergeCell ref="O57:O58"/>
    <mergeCell ref="S57:S61"/>
    <mergeCell ref="T62:T66"/>
    <mergeCell ref="V62:V63"/>
    <mergeCell ref="W62:W63"/>
    <mergeCell ref="N65:N66"/>
    <mergeCell ref="O65:O66"/>
    <mergeCell ref="V65:V66"/>
    <mergeCell ref="W65:W66"/>
    <mergeCell ref="C67:C71"/>
    <mergeCell ref="D67:D71"/>
    <mergeCell ref="F67:F68"/>
    <mergeCell ref="G67:G68"/>
    <mergeCell ref="K67:K71"/>
    <mergeCell ref="L67:L71"/>
    <mergeCell ref="F70:F71"/>
    <mergeCell ref="G70:G71"/>
    <mergeCell ref="N62:N63"/>
    <mergeCell ref="C62:C66"/>
    <mergeCell ref="D62:D66"/>
    <mergeCell ref="F62:F63"/>
    <mergeCell ref="G62:G63"/>
    <mergeCell ref="K62:K66"/>
    <mergeCell ref="L62:L66"/>
    <mergeCell ref="F65:F66"/>
    <mergeCell ref="G65:G66"/>
    <mergeCell ref="T67:T71"/>
    <mergeCell ref="V67:V68"/>
    <mergeCell ref="W67:W68"/>
    <mergeCell ref="N70:N71"/>
    <mergeCell ref="O70:O71"/>
    <mergeCell ref="V70:V71"/>
    <mergeCell ref="W70:W71"/>
    <mergeCell ref="E74:G74"/>
    <mergeCell ref="E75:G75"/>
    <mergeCell ref="F76:G76"/>
    <mergeCell ref="B73:P73"/>
    <mergeCell ref="N76:O76"/>
    <mergeCell ref="N75:O75"/>
    <mergeCell ref="C74:D74"/>
    <mergeCell ref="C75:D75"/>
    <mergeCell ref="N74:T74"/>
    <mergeCell ref="C76:D76"/>
    <mergeCell ref="C77:D77"/>
    <mergeCell ref="E77:G77"/>
    <mergeCell ref="N77:O77"/>
  </mergeCells>
  <conditionalFormatting sqref="O4:O38">
    <cfRule type="expression" dxfId="27" priority="13">
      <formula>+satisfecho=80</formula>
    </cfRule>
  </conditionalFormatting>
  <conditionalFormatting sqref="O41:O71">
    <cfRule type="expression" dxfId="26" priority="7">
      <formula>+satisfecho=80</formula>
    </cfRule>
  </conditionalFormatting>
  <conditionalFormatting sqref="P3:P37 W29:W71">
    <cfRule type="expression" dxfId="25" priority="19">
      <formula>+satisfecho=80</formula>
    </cfRule>
  </conditionalFormatting>
  <conditionalFormatting sqref="P40:P71">
    <cfRule type="expression" dxfId="24" priority="18">
      <formula>+satisfecho=80</formula>
    </cfRule>
  </conditionalFormatting>
  <pageMargins left="0.32" right="0.28000000000000003" top="0.52" bottom="0.33" header="0.3" footer="0.39"/>
  <pageSetup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B861-B4D8-4DFE-BD67-B11845BDACE6}">
  <dimension ref="A1:K31"/>
  <sheetViews>
    <sheetView topLeftCell="A13" zoomScale="140" zoomScaleNormal="140" workbookViewId="0">
      <selection activeCell="M26" sqref="M26"/>
    </sheetView>
  </sheetViews>
  <sheetFormatPr baseColWidth="10" defaultColWidth="11.42578125" defaultRowHeight="12.75" x14ac:dyDescent="0.2"/>
  <cols>
    <col min="1" max="1" width="25" style="20" customWidth="1"/>
    <col min="2" max="2" width="13.7109375" style="19" customWidth="1"/>
    <col min="3" max="3" width="27.5703125" style="33" customWidth="1"/>
    <col min="4" max="4" width="17.42578125" style="14" hidden="1" customWidth="1"/>
    <col min="5" max="5" width="12" style="30" bestFit="1" customWidth="1"/>
    <col min="6" max="6" width="10.42578125" style="53" customWidth="1"/>
    <col min="7" max="7" width="1.5703125" style="69" hidden="1" customWidth="1"/>
    <col min="8" max="8" width="8.140625" style="48" hidden="1" customWidth="1"/>
    <col min="9" max="9" width="28.85546875" style="30" hidden="1" customWidth="1"/>
    <col min="10" max="10" width="18.85546875" style="24" hidden="1" customWidth="1"/>
    <col min="11" max="16384" width="11.42578125" style="24"/>
  </cols>
  <sheetData>
    <row r="1" spans="1:10" ht="23.25" x14ac:dyDescent="0.35">
      <c r="A1" s="110" t="s">
        <v>61</v>
      </c>
    </row>
    <row r="2" spans="1:10" x14ac:dyDescent="0.2">
      <c r="D2" s="296" t="s">
        <v>123</v>
      </c>
      <c r="E2" s="296"/>
      <c r="F2" s="296"/>
    </row>
    <row r="3" spans="1:10" s="197" customFormat="1" ht="16.5" x14ac:dyDescent="0.25">
      <c r="A3" s="211" t="s">
        <v>59</v>
      </c>
      <c r="B3" s="212" t="s">
        <v>58</v>
      </c>
      <c r="C3" s="213" t="s">
        <v>60</v>
      </c>
      <c r="D3" s="214" t="s">
        <v>103</v>
      </c>
      <c r="E3" s="215" t="s">
        <v>102</v>
      </c>
      <c r="F3" s="216" t="s">
        <v>47</v>
      </c>
      <c r="G3" s="217"/>
      <c r="H3" s="218" t="s">
        <v>58</v>
      </c>
      <c r="I3" s="219" t="s">
        <v>59</v>
      </c>
      <c r="J3" s="182" t="s">
        <v>58</v>
      </c>
    </row>
    <row r="4" spans="1:10" s="170" customFormat="1" ht="12.75" customHeight="1" x14ac:dyDescent="0.2">
      <c r="A4" s="313" t="s">
        <v>77</v>
      </c>
      <c r="B4" s="310" t="s">
        <v>105</v>
      </c>
      <c r="C4" s="266" t="s">
        <v>22</v>
      </c>
      <c r="D4" s="165">
        <v>3</v>
      </c>
      <c r="E4" s="314" t="s">
        <v>4</v>
      </c>
      <c r="F4" s="291">
        <v>0.08</v>
      </c>
      <c r="G4" s="167"/>
      <c r="H4" s="189"/>
      <c r="I4" s="190"/>
      <c r="J4" s="134"/>
    </row>
    <row r="5" spans="1:10" s="170" customFormat="1" ht="12.75" customHeight="1" x14ac:dyDescent="0.2">
      <c r="A5" s="313"/>
      <c r="B5" s="311"/>
      <c r="C5" s="266"/>
      <c r="D5" s="165">
        <v>5</v>
      </c>
      <c r="E5" s="314"/>
      <c r="F5" s="292"/>
      <c r="G5" s="167"/>
      <c r="H5" s="189"/>
      <c r="I5" s="190"/>
      <c r="J5" s="134"/>
    </row>
    <row r="6" spans="1:10" s="170" customFormat="1" ht="12.75" customHeight="1" x14ac:dyDescent="0.2">
      <c r="A6" s="313"/>
      <c r="B6" s="311"/>
      <c r="C6" s="266"/>
      <c r="D6" s="165">
        <v>33</v>
      </c>
      <c r="E6" s="166" t="s">
        <v>15</v>
      </c>
      <c r="F6" s="172">
        <v>0.21</v>
      </c>
      <c r="G6" s="167"/>
      <c r="H6" s="189"/>
      <c r="I6" s="190"/>
      <c r="J6" s="134"/>
    </row>
    <row r="7" spans="1:10" s="170" customFormat="1" x14ac:dyDescent="0.2">
      <c r="A7" s="313"/>
      <c r="B7" s="311"/>
      <c r="C7" s="266"/>
      <c r="D7" s="165">
        <v>21</v>
      </c>
      <c r="E7" s="309" t="s">
        <v>48</v>
      </c>
      <c r="F7" s="254">
        <v>0.71</v>
      </c>
      <c r="G7" s="167"/>
      <c r="H7" s="189"/>
      <c r="I7" s="190"/>
      <c r="J7" s="134"/>
    </row>
    <row r="8" spans="1:10" s="170" customFormat="1" x14ac:dyDescent="0.2">
      <c r="A8" s="313"/>
      <c r="B8" s="312"/>
      <c r="C8" s="266"/>
      <c r="D8" s="165">
        <v>38</v>
      </c>
      <c r="E8" s="309"/>
      <c r="F8" s="255"/>
      <c r="G8" s="167"/>
      <c r="H8" s="189"/>
      <c r="I8" s="190"/>
      <c r="J8" s="134"/>
    </row>
    <row r="9" spans="1:10" s="170" customFormat="1" x14ac:dyDescent="0.2">
      <c r="A9" s="313"/>
      <c r="B9" s="310" t="s">
        <v>105</v>
      </c>
      <c r="C9" s="266" t="s">
        <v>23</v>
      </c>
      <c r="D9" s="165">
        <v>1</v>
      </c>
      <c r="E9" s="309" t="s">
        <v>4</v>
      </c>
      <c r="F9" s="254">
        <v>0.04</v>
      </c>
      <c r="G9" s="167"/>
      <c r="H9" s="189"/>
      <c r="I9" s="190"/>
      <c r="J9" s="134"/>
    </row>
    <row r="10" spans="1:10" s="170" customFormat="1" x14ac:dyDescent="0.2">
      <c r="A10" s="313"/>
      <c r="B10" s="311"/>
      <c r="C10" s="266"/>
      <c r="D10" s="165">
        <v>3</v>
      </c>
      <c r="E10" s="309"/>
      <c r="F10" s="255"/>
      <c r="G10" s="167"/>
      <c r="H10" s="189"/>
      <c r="I10" s="190"/>
      <c r="J10" s="134"/>
    </row>
    <row r="11" spans="1:10" s="170" customFormat="1" x14ac:dyDescent="0.2">
      <c r="A11" s="313"/>
      <c r="B11" s="311"/>
      <c r="C11" s="266"/>
      <c r="D11" s="165">
        <v>31</v>
      </c>
      <c r="E11" s="145" t="s">
        <v>15</v>
      </c>
      <c r="F11" s="180">
        <v>0.23</v>
      </c>
      <c r="G11" s="167"/>
      <c r="H11" s="189"/>
      <c r="I11" s="190"/>
      <c r="J11" s="134"/>
    </row>
    <row r="12" spans="1:10" s="170" customFormat="1" x14ac:dyDescent="0.2">
      <c r="A12" s="313"/>
      <c r="B12" s="311"/>
      <c r="C12" s="266"/>
      <c r="D12" s="165">
        <v>23</v>
      </c>
      <c r="E12" s="309" t="s">
        <v>48</v>
      </c>
      <c r="F12" s="254">
        <v>0.73</v>
      </c>
      <c r="G12" s="167"/>
      <c r="H12" s="189"/>
      <c r="I12" s="190"/>
      <c r="J12" s="134"/>
    </row>
    <row r="13" spans="1:10" s="170" customFormat="1" x14ac:dyDescent="0.2">
      <c r="A13" s="313"/>
      <c r="B13" s="312"/>
      <c r="C13" s="266"/>
      <c r="D13" s="165">
        <v>42</v>
      </c>
      <c r="E13" s="309"/>
      <c r="F13" s="255"/>
      <c r="G13" s="167"/>
      <c r="H13" s="189"/>
      <c r="I13" s="190"/>
      <c r="J13" s="134"/>
    </row>
    <row r="14" spans="1:10" s="170" customFormat="1" x14ac:dyDescent="0.2">
      <c r="A14" s="313"/>
      <c r="B14" s="310" t="s">
        <v>105</v>
      </c>
      <c r="C14" s="266" t="s">
        <v>78</v>
      </c>
      <c r="D14" s="165">
        <v>2</v>
      </c>
      <c r="E14" s="309" t="s">
        <v>4</v>
      </c>
      <c r="F14" s="254">
        <v>0.05</v>
      </c>
      <c r="G14" s="167"/>
      <c r="H14" s="189"/>
      <c r="I14" s="190"/>
      <c r="J14" s="134"/>
    </row>
    <row r="15" spans="1:10" s="170" customFormat="1" x14ac:dyDescent="0.2">
      <c r="A15" s="313"/>
      <c r="B15" s="311"/>
      <c r="C15" s="266"/>
      <c r="D15" s="165">
        <v>3</v>
      </c>
      <c r="E15" s="309"/>
      <c r="F15" s="255"/>
      <c r="G15" s="167"/>
      <c r="H15" s="189"/>
      <c r="I15" s="190"/>
      <c r="J15" s="134"/>
    </row>
    <row r="16" spans="1:10" s="170" customFormat="1" x14ac:dyDescent="0.2">
      <c r="A16" s="313"/>
      <c r="B16" s="311"/>
      <c r="C16" s="266"/>
      <c r="D16" s="165">
        <v>31</v>
      </c>
      <c r="E16" s="145" t="s">
        <v>15</v>
      </c>
      <c r="F16" s="180">
        <v>0.2</v>
      </c>
      <c r="G16" s="167"/>
      <c r="H16" s="189"/>
      <c r="I16" s="190"/>
      <c r="J16" s="134"/>
    </row>
    <row r="17" spans="1:11" s="170" customFormat="1" x14ac:dyDescent="0.2">
      <c r="A17" s="313"/>
      <c r="B17" s="311"/>
      <c r="C17" s="266"/>
      <c r="D17" s="165">
        <v>20</v>
      </c>
      <c r="E17" s="309" t="s">
        <v>48</v>
      </c>
      <c r="F17" s="254">
        <v>0.75</v>
      </c>
      <c r="G17" s="167"/>
      <c r="H17" s="189"/>
      <c r="I17" s="190"/>
      <c r="J17" s="134"/>
    </row>
    <row r="18" spans="1:11" s="170" customFormat="1" x14ac:dyDescent="0.2">
      <c r="A18" s="313"/>
      <c r="B18" s="312"/>
      <c r="C18" s="266"/>
      <c r="D18" s="165">
        <v>44</v>
      </c>
      <c r="E18" s="309"/>
      <c r="F18" s="255"/>
      <c r="G18" s="167"/>
      <c r="H18" s="189"/>
      <c r="I18" s="190"/>
      <c r="J18" s="134"/>
    </row>
    <row r="21" spans="1:11" ht="15" x14ac:dyDescent="0.2">
      <c r="A21" s="238" t="s">
        <v>53</v>
      </c>
      <c r="B21" s="238"/>
      <c r="C21" s="238"/>
      <c r="D21" s="238"/>
      <c r="E21" s="238"/>
      <c r="F21" s="238"/>
      <c r="G21" s="238"/>
      <c r="H21" s="238"/>
      <c r="I21" s="238"/>
      <c r="J21" s="238"/>
      <c r="K21" s="238"/>
    </row>
    <row r="22" spans="1:11" ht="15" x14ac:dyDescent="0.2">
      <c r="A22" s="297" t="s">
        <v>154</v>
      </c>
      <c r="B22" s="298"/>
      <c r="C22" s="298"/>
      <c r="D22" s="298"/>
      <c r="E22" s="298"/>
      <c r="F22" s="298"/>
      <c r="G22" s="298"/>
      <c r="H22" s="298"/>
      <c r="I22" s="298"/>
      <c r="J22" s="298"/>
      <c r="K22" s="299"/>
    </row>
    <row r="23" spans="1:11" x14ac:dyDescent="0.2">
      <c r="A23" s="300" t="s">
        <v>183</v>
      </c>
      <c r="B23" s="301"/>
      <c r="C23" s="301"/>
      <c r="D23" s="301"/>
      <c r="E23" s="301"/>
      <c r="F23" s="301"/>
      <c r="G23" s="301"/>
      <c r="H23" s="301"/>
      <c r="I23" s="301"/>
      <c r="J23" s="301"/>
      <c r="K23" s="302"/>
    </row>
    <row r="24" spans="1:11" x14ac:dyDescent="0.2">
      <c r="A24" s="303"/>
      <c r="B24" s="304"/>
      <c r="C24" s="304"/>
      <c r="D24" s="304"/>
      <c r="E24" s="304"/>
      <c r="F24" s="304"/>
      <c r="G24" s="304"/>
      <c r="H24" s="304"/>
      <c r="I24" s="304"/>
      <c r="J24" s="304"/>
      <c r="K24" s="305"/>
    </row>
    <row r="25" spans="1:11" x14ac:dyDescent="0.2">
      <c r="A25" s="303"/>
      <c r="B25" s="304"/>
      <c r="C25" s="304"/>
      <c r="D25" s="304"/>
      <c r="E25" s="304"/>
      <c r="F25" s="304"/>
      <c r="G25" s="304"/>
      <c r="H25" s="304"/>
      <c r="I25" s="304"/>
      <c r="J25" s="304"/>
      <c r="K25" s="305"/>
    </row>
    <row r="26" spans="1:11" x14ac:dyDescent="0.2">
      <c r="A26" s="303"/>
      <c r="B26" s="304"/>
      <c r="C26" s="304"/>
      <c r="D26" s="304"/>
      <c r="E26" s="304"/>
      <c r="F26" s="304"/>
      <c r="G26" s="304"/>
      <c r="H26" s="304"/>
      <c r="I26" s="304"/>
      <c r="J26" s="304"/>
      <c r="K26" s="305"/>
    </row>
    <row r="27" spans="1:11" x14ac:dyDescent="0.2">
      <c r="A27" s="303"/>
      <c r="B27" s="304"/>
      <c r="C27" s="304"/>
      <c r="D27" s="304"/>
      <c r="E27" s="304"/>
      <c r="F27" s="304"/>
      <c r="G27" s="304"/>
      <c r="H27" s="304"/>
      <c r="I27" s="304"/>
      <c r="J27" s="304"/>
      <c r="K27" s="305"/>
    </row>
    <row r="28" spans="1:11" x14ac:dyDescent="0.2">
      <c r="A28" s="303"/>
      <c r="B28" s="304"/>
      <c r="C28" s="304"/>
      <c r="D28" s="304"/>
      <c r="E28" s="304"/>
      <c r="F28" s="304"/>
      <c r="G28" s="304"/>
      <c r="H28" s="304"/>
      <c r="I28" s="304"/>
      <c r="J28" s="304"/>
      <c r="K28" s="305"/>
    </row>
    <row r="29" spans="1:11" x14ac:dyDescent="0.2">
      <c r="A29" s="303"/>
      <c r="B29" s="304"/>
      <c r="C29" s="304"/>
      <c r="D29" s="304"/>
      <c r="E29" s="304"/>
      <c r="F29" s="304"/>
      <c r="G29" s="304"/>
      <c r="H29" s="304"/>
      <c r="I29" s="304"/>
      <c r="J29" s="304"/>
      <c r="K29" s="305"/>
    </row>
    <row r="30" spans="1:11" x14ac:dyDescent="0.2">
      <c r="A30" s="303"/>
      <c r="B30" s="304"/>
      <c r="C30" s="304"/>
      <c r="D30" s="304"/>
      <c r="E30" s="304"/>
      <c r="F30" s="304"/>
      <c r="G30" s="304"/>
      <c r="H30" s="304"/>
      <c r="I30" s="304"/>
      <c r="J30" s="304"/>
      <c r="K30" s="305"/>
    </row>
    <row r="31" spans="1:11" x14ac:dyDescent="0.2">
      <c r="A31" s="306"/>
      <c r="B31" s="307"/>
      <c r="C31" s="307"/>
      <c r="D31" s="307"/>
      <c r="E31" s="307"/>
      <c r="F31" s="307"/>
      <c r="G31" s="307"/>
      <c r="H31" s="307"/>
      <c r="I31" s="307"/>
      <c r="J31" s="307"/>
      <c r="K31" s="308"/>
    </row>
  </sheetData>
  <mergeCells count="23">
    <mergeCell ref="E7:E8"/>
    <mergeCell ref="F7:F8"/>
    <mergeCell ref="D2:F2"/>
    <mergeCell ref="A4:A18"/>
    <mergeCell ref="B4:B8"/>
    <mergeCell ref="C4:C8"/>
    <mergeCell ref="E4:E5"/>
    <mergeCell ref="F4:F5"/>
    <mergeCell ref="B9:B13"/>
    <mergeCell ref="C9:C13"/>
    <mergeCell ref="E9:E10"/>
    <mergeCell ref="F9:F10"/>
    <mergeCell ref="E12:E13"/>
    <mergeCell ref="F12:F13"/>
    <mergeCell ref="A22:K22"/>
    <mergeCell ref="A23:K31"/>
    <mergeCell ref="A21:K21"/>
    <mergeCell ref="E17:E18"/>
    <mergeCell ref="F17:F18"/>
    <mergeCell ref="B14:B18"/>
    <mergeCell ref="C14:C18"/>
    <mergeCell ref="E14:E15"/>
    <mergeCell ref="F14:F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995-2E61-4505-9059-3621942D9AC0}">
  <dimension ref="A1:N40"/>
  <sheetViews>
    <sheetView topLeftCell="A15" zoomScale="120" zoomScaleNormal="120" workbookViewId="0">
      <selection activeCell="R32" sqref="R32:R36"/>
    </sheetView>
  </sheetViews>
  <sheetFormatPr baseColWidth="10" defaultColWidth="11.42578125" defaultRowHeight="12.75" x14ac:dyDescent="0.2"/>
  <cols>
    <col min="1" max="1" width="49" style="20" customWidth="1"/>
    <col min="2" max="2" width="8.28515625" style="19" bestFit="1" customWidth="1"/>
    <col min="3" max="3" width="24" style="28" customWidth="1"/>
    <col min="4" max="4" width="16.140625" style="14" hidden="1" customWidth="1"/>
    <col min="5" max="5" width="11.7109375" style="30" bestFit="1" customWidth="1"/>
    <col min="6" max="6" width="5.85546875" style="53" customWidth="1"/>
    <col min="7" max="7" width="1.28515625" style="69" customWidth="1"/>
    <col min="8" max="8" width="5.140625" style="48" hidden="1" customWidth="1"/>
    <col min="9" max="9" width="4.140625" style="30" hidden="1" customWidth="1"/>
    <col min="10" max="10" width="5.85546875" style="24" hidden="1" customWidth="1"/>
    <col min="11" max="11" width="3.7109375" style="46" hidden="1" customWidth="1"/>
    <col min="12" max="12" width="14.5703125" style="14" hidden="1" customWidth="1"/>
    <col min="13" max="13" width="11.7109375" style="33" bestFit="1" customWidth="1"/>
    <col min="14" max="14" width="6.28515625" style="24" customWidth="1"/>
    <col min="15" max="16384" width="11.42578125" style="24"/>
  </cols>
  <sheetData>
    <row r="1" spans="1:14" ht="23.25" x14ac:dyDescent="0.35">
      <c r="A1" s="110" t="s">
        <v>61</v>
      </c>
    </row>
    <row r="2" spans="1:14" x14ac:dyDescent="0.2">
      <c r="D2" s="296" t="s">
        <v>123</v>
      </c>
      <c r="E2" s="296"/>
      <c r="F2" s="296"/>
      <c r="G2" s="89"/>
      <c r="H2" s="115"/>
      <c r="I2" s="117"/>
      <c r="J2" s="50"/>
      <c r="K2" s="103"/>
      <c r="L2" s="296" t="s">
        <v>122</v>
      </c>
      <c r="M2" s="296"/>
      <c r="N2" s="296"/>
    </row>
    <row r="3" spans="1:14" s="19" customFormat="1" ht="16.5" customHeight="1" x14ac:dyDescent="0.25">
      <c r="A3" s="121" t="s">
        <v>59</v>
      </c>
      <c r="B3" s="114" t="s">
        <v>58</v>
      </c>
      <c r="C3" s="121" t="s">
        <v>60</v>
      </c>
      <c r="D3" s="94" t="s">
        <v>103</v>
      </c>
      <c r="E3" s="40" t="s">
        <v>102</v>
      </c>
      <c r="F3" s="52" t="s">
        <v>47</v>
      </c>
      <c r="G3" s="68"/>
      <c r="H3" s="81" t="s">
        <v>58</v>
      </c>
      <c r="I3" s="34" t="s">
        <v>59</v>
      </c>
      <c r="J3" s="15" t="s">
        <v>58</v>
      </c>
      <c r="K3" s="38" t="s">
        <v>60</v>
      </c>
      <c r="L3" s="94" t="s">
        <v>103</v>
      </c>
      <c r="M3" s="40" t="s">
        <v>102</v>
      </c>
      <c r="N3" s="41" t="s">
        <v>47</v>
      </c>
    </row>
    <row r="4" spans="1:14" ht="12.75" hidden="1" customHeight="1" x14ac:dyDescent="0.2">
      <c r="A4" s="331" t="s">
        <v>79</v>
      </c>
      <c r="B4" s="296" t="s">
        <v>135</v>
      </c>
      <c r="C4" s="331" t="s">
        <v>152</v>
      </c>
      <c r="D4" s="51">
        <v>168</v>
      </c>
      <c r="E4" s="335" t="s">
        <v>4</v>
      </c>
      <c r="F4" s="336">
        <v>0.02</v>
      </c>
      <c r="H4" s="116"/>
      <c r="I4" s="318" t="s">
        <v>118</v>
      </c>
      <c r="J4" s="239" t="s">
        <v>135</v>
      </c>
      <c r="K4" s="337" t="s">
        <v>145</v>
      </c>
      <c r="L4" s="56">
        <v>53</v>
      </c>
      <c r="M4" s="338" t="s">
        <v>4</v>
      </c>
      <c r="N4" s="339">
        <v>0.04</v>
      </c>
    </row>
    <row r="5" spans="1:14" ht="13.5" hidden="1" customHeight="1" x14ac:dyDescent="0.2">
      <c r="A5" s="331"/>
      <c r="B5" s="296"/>
      <c r="C5" s="331"/>
      <c r="D5" s="51">
        <v>6</v>
      </c>
      <c r="E5" s="335"/>
      <c r="F5" s="336"/>
      <c r="H5" s="116"/>
      <c r="I5" s="318"/>
      <c r="J5" s="239"/>
      <c r="K5" s="337"/>
      <c r="L5" s="56">
        <v>5</v>
      </c>
      <c r="M5" s="338"/>
      <c r="N5" s="339"/>
    </row>
    <row r="6" spans="1:14" ht="13.5" hidden="1" customHeight="1" x14ac:dyDescent="0.25">
      <c r="A6" s="331"/>
      <c r="B6" s="296"/>
      <c r="C6" s="331"/>
      <c r="D6" s="51">
        <v>41</v>
      </c>
      <c r="E6" s="34" t="s">
        <v>15</v>
      </c>
      <c r="F6" s="36">
        <v>0.1</v>
      </c>
      <c r="H6" s="116"/>
      <c r="I6" s="318"/>
      <c r="J6" s="239"/>
      <c r="K6" s="337"/>
      <c r="L6" s="56">
        <v>13</v>
      </c>
      <c r="M6" s="111" t="s">
        <v>15</v>
      </c>
      <c r="N6" s="4">
        <v>0.09</v>
      </c>
    </row>
    <row r="7" spans="1:14" ht="13.5" customHeight="1" x14ac:dyDescent="0.2">
      <c r="A7" s="331"/>
      <c r="B7" s="296"/>
      <c r="C7" s="331"/>
      <c r="D7" s="51">
        <v>203</v>
      </c>
      <c r="E7" s="340" t="s">
        <v>48</v>
      </c>
      <c r="F7" s="341">
        <v>0.88</v>
      </c>
      <c r="H7" s="116"/>
      <c r="I7" s="318"/>
      <c r="J7" s="239"/>
      <c r="K7" s="337"/>
      <c r="L7" s="56">
        <v>79</v>
      </c>
      <c r="M7" s="342" t="s">
        <v>48</v>
      </c>
      <c r="N7" s="343">
        <v>0.87</v>
      </c>
    </row>
    <row r="8" spans="1:14" ht="48" customHeight="1" x14ac:dyDescent="0.2">
      <c r="A8" s="331"/>
      <c r="B8" s="296"/>
      <c r="C8" s="331"/>
      <c r="D8" s="51">
        <v>2</v>
      </c>
      <c r="E8" s="340"/>
      <c r="F8" s="341"/>
      <c r="H8" s="116"/>
      <c r="I8" s="318"/>
      <c r="J8" s="239"/>
      <c r="K8" s="337"/>
      <c r="L8" s="56">
        <v>1</v>
      </c>
      <c r="M8" s="342"/>
      <c r="N8" s="343"/>
    </row>
    <row r="9" spans="1:14" s="30" customFormat="1" ht="12.75" customHeight="1" x14ac:dyDescent="0.2">
      <c r="A9" s="320" t="s">
        <v>80</v>
      </c>
      <c r="B9" s="321"/>
      <c r="C9" s="322"/>
      <c r="D9" s="51">
        <v>33</v>
      </c>
      <c r="E9" s="34" t="s">
        <v>97</v>
      </c>
      <c r="F9" s="27">
        <f>33/420</f>
        <v>7.857142857142857E-2</v>
      </c>
      <c r="G9" s="118"/>
      <c r="H9" s="119"/>
      <c r="I9" s="318" t="s">
        <v>119</v>
      </c>
      <c r="J9" s="318"/>
      <c r="K9" s="318"/>
      <c r="L9" s="31"/>
      <c r="M9" s="31"/>
      <c r="N9" s="120"/>
    </row>
    <row r="10" spans="1:14" s="30" customFormat="1" ht="12.75" customHeight="1" x14ac:dyDescent="0.2">
      <c r="A10" s="323"/>
      <c r="B10" s="324"/>
      <c r="C10" s="325"/>
      <c r="D10" s="51">
        <v>377</v>
      </c>
      <c r="E10" s="34" t="s">
        <v>8</v>
      </c>
      <c r="F10" s="27">
        <f>377/420</f>
        <v>0.89761904761904765</v>
      </c>
      <c r="G10" s="118"/>
      <c r="H10" s="119"/>
      <c r="I10" s="318"/>
      <c r="J10" s="318"/>
      <c r="K10" s="318"/>
      <c r="L10" s="56">
        <v>130</v>
      </c>
      <c r="M10" s="120" t="s">
        <v>8</v>
      </c>
      <c r="N10" s="3">
        <f>130/151</f>
        <v>0.86092715231788075</v>
      </c>
    </row>
    <row r="11" spans="1:14" s="30" customFormat="1" ht="12.75" customHeight="1" x14ac:dyDescent="0.2">
      <c r="A11" s="326"/>
      <c r="B11" s="327"/>
      <c r="C11" s="328"/>
      <c r="D11" s="51">
        <v>10</v>
      </c>
      <c r="E11" s="135" t="s">
        <v>7</v>
      </c>
      <c r="F11" s="180">
        <f>10/420</f>
        <v>2.3809523809523808E-2</v>
      </c>
      <c r="G11" s="221"/>
      <c r="H11" s="222"/>
      <c r="I11" s="329" t="s">
        <v>120</v>
      </c>
      <c r="J11" s="330" t="s">
        <v>135</v>
      </c>
      <c r="K11" s="330" t="s">
        <v>120</v>
      </c>
      <c r="L11" s="209">
        <v>21</v>
      </c>
      <c r="M11" s="224" t="s">
        <v>7</v>
      </c>
      <c r="N11" s="225">
        <f>21/151</f>
        <v>0.13907284768211919</v>
      </c>
    </row>
    <row r="12" spans="1:14" ht="12.75" hidden="1" customHeight="1" x14ac:dyDescent="0.2">
      <c r="A12" s="331" t="s">
        <v>84</v>
      </c>
      <c r="B12" s="296" t="s">
        <v>135</v>
      </c>
      <c r="C12" s="331" t="s">
        <v>107</v>
      </c>
      <c r="D12" s="51">
        <v>2</v>
      </c>
      <c r="E12" s="317" t="s">
        <v>4</v>
      </c>
      <c r="F12" s="315">
        <v>0.2</v>
      </c>
      <c r="G12" s="198"/>
      <c r="H12" s="220"/>
      <c r="I12" s="329"/>
      <c r="J12" s="330"/>
      <c r="K12" s="330"/>
      <c r="L12" s="209">
        <v>0</v>
      </c>
      <c r="M12" s="316" t="s">
        <v>4</v>
      </c>
      <c r="N12" s="247">
        <v>0</v>
      </c>
    </row>
    <row r="13" spans="1:14" ht="15.75" hidden="1" customHeight="1" x14ac:dyDescent="0.2">
      <c r="A13" s="331"/>
      <c r="B13" s="296"/>
      <c r="C13" s="331"/>
      <c r="D13" s="51">
        <v>0</v>
      </c>
      <c r="E13" s="317"/>
      <c r="F13" s="315"/>
      <c r="G13" s="198"/>
      <c r="H13" s="220"/>
      <c r="I13" s="329"/>
      <c r="J13" s="330"/>
      <c r="K13" s="330"/>
      <c r="L13" s="209">
        <v>0</v>
      </c>
      <c r="M13" s="316"/>
      <c r="N13" s="247"/>
    </row>
    <row r="14" spans="1:14" ht="12.75" hidden="1" customHeight="1" x14ac:dyDescent="0.25">
      <c r="A14" s="331"/>
      <c r="B14" s="296"/>
      <c r="C14" s="331"/>
      <c r="D14" s="51">
        <v>6</v>
      </c>
      <c r="E14" s="135" t="s">
        <v>15</v>
      </c>
      <c r="F14" s="180">
        <v>0.1</v>
      </c>
      <c r="G14" s="198"/>
      <c r="H14" s="220"/>
      <c r="I14" s="329"/>
      <c r="J14" s="330"/>
      <c r="K14" s="330"/>
      <c r="L14" s="209">
        <v>8</v>
      </c>
      <c r="M14" s="226" t="s">
        <v>15</v>
      </c>
      <c r="N14" s="181">
        <v>0.28999999999999998</v>
      </c>
    </row>
    <row r="15" spans="1:14" s="170" customFormat="1" ht="38.25" customHeight="1" x14ac:dyDescent="0.2">
      <c r="A15" s="331"/>
      <c r="B15" s="296"/>
      <c r="C15" s="331"/>
      <c r="D15" s="165">
        <v>1</v>
      </c>
      <c r="E15" s="309" t="s">
        <v>48</v>
      </c>
      <c r="F15" s="315">
        <v>0.7</v>
      </c>
      <c r="G15" s="198"/>
      <c r="H15" s="220"/>
      <c r="I15" s="329"/>
      <c r="J15" s="330"/>
      <c r="K15" s="330"/>
      <c r="L15" s="209">
        <v>6</v>
      </c>
      <c r="M15" s="316" t="s">
        <v>48</v>
      </c>
      <c r="N15" s="247">
        <v>0.71</v>
      </c>
    </row>
    <row r="16" spans="1:14" ht="12.75" customHeight="1" x14ac:dyDescent="0.2">
      <c r="A16" s="331"/>
      <c r="B16" s="296"/>
      <c r="C16" s="331"/>
      <c r="D16" s="51">
        <v>1</v>
      </c>
      <c r="E16" s="309"/>
      <c r="F16" s="315"/>
      <c r="G16" s="198"/>
      <c r="H16" s="220"/>
      <c r="I16" s="329"/>
      <c r="J16" s="330"/>
      <c r="K16" s="330"/>
      <c r="L16" s="209">
        <v>7</v>
      </c>
      <c r="M16" s="316"/>
      <c r="N16" s="247"/>
    </row>
    <row r="17" spans="1:11" x14ac:dyDescent="0.2">
      <c r="F17" s="86"/>
    </row>
    <row r="18" spans="1:11" x14ac:dyDescent="0.2">
      <c r="F18" s="86"/>
    </row>
    <row r="19" spans="1:11" ht="15.75" customHeight="1" x14ac:dyDescent="0.2">
      <c r="A19" s="238" t="s">
        <v>53</v>
      </c>
      <c r="B19" s="238"/>
      <c r="C19" s="238"/>
      <c r="D19" s="238"/>
      <c r="E19" s="238"/>
      <c r="F19" s="238"/>
      <c r="G19" s="238"/>
      <c r="H19" s="238"/>
      <c r="I19" s="238"/>
      <c r="J19" s="238"/>
      <c r="K19" s="238"/>
    </row>
    <row r="20" spans="1:11" ht="15" x14ac:dyDescent="0.2">
      <c r="A20" s="297" t="s">
        <v>49</v>
      </c>
      <c r="B20" s="298"/>
      <c r="C20" s="298"/>
      <c r="D20" s="298"/>
      <c r="E20" s="298"/>
      <c r="F20" s="298"/>
      <c r="G20" s="298"/>
      <c r="H20" s="298"/>
      <c r="I20" s="298"/>
      <c r="J20" s="298"/>
      <c r="K20" s="299"/>
    </row>
    <row r="21" spans="1:11" x14ac:dyDescent="0.2">
      <c r="A21" s="319" t="s">
        <v>164</v>
      </c>
      <c r="B21" s="319"/>
      <c r="C21" s="319"/>
      <c r="D21" s="319"/>
      <c r="E21" s="319"/>
      <c r="F21" s="319"/>
      <c r="G21" s="319"/>
      <c r="H21" s="319"/>
      <c r="I21" s="319"/>
      <c r="J21" s="319"/>
      <c r="K21" s="319"/>
    </row>
    <row r="22" spans="1:11" ht="0.75" customHeight="1" x14ac:dyDescent="0.2">
      <c r="A22" s="319"/>
      <c r="B22" s="319"/>
      <c r="C22" s="319"/>
      <c r="D22" s="319"/>
      <c r="E22" s="319"/>
      <c r="F22" s="319"/>
      <c r="G22" s="319"/>
      <c r="H22" s="319"/>
      <c r="I22" s="319"/>
      <c r="J22" s="319"/>
      <c r="K22" s="319"/>
    </row>
    <row r="23" spans="1:11" hidden="1" x14ac:dyDescent="0.2">
      <c r="A23" s="319"/>
      <c r="B23" s="319"/>
      <c r="C23" s="319"/>
      <c r="D23" s="319"/>
      <c r="E23" s="319"/>
      <c r="F23" s="319"/>
      <c r="G23" s="319"/>
      <c r="H23" s="319"/>
      <c r="I23" s="319"/>
      <c r="J23" s="319"/>
      <c r="K23" s="319"/>
    </row>
    <row r="24" spans="1:11" hidden="1" x14ac:dyDescent="0.2">
      <c r="A24" s="319"/>
      <c r="B24" s="319"/>
      <c r="C24" s="319"/>
      <c r="D24" s="319"/>
      <c r="E24" s="319"/>
      <c r="F24" s="319"/>
      <c r="G24" s="319"/>
      <c r="H24" s="319"/>
      <c r="I24" s="319"/>
      <c r="J24" s="319"/>
      <c r="K24" s="319"/>
    </row>
    <row r="25" spans="1:11" hidden="1" x14ac:dyDescent="0.2">
      <c r="A25" s="319"/>
      <c r="B25" s="319"/>
      <c r="C25" s="319"/>
      <c r="D25" s="319"/>
      <c r="E25" s="319"/>
      <c r="F25" s="319"/>
      <c r="G25" s="319"/>
      <c r="H25" s="319"/>
      <c r="I25" s="319"/>
      <c r="J25" s="319"/>
      <c r="K25" s="319"/>
    </row>
    <row r="26" spans="1:11" x14ac:dyDescent="0.2">
      <c r="A26" s="319"/>
      <c r="B26" s="319"/>
      <c r="C26" s="319"/>
      <c r="D26" s="319"/>
      <c r="E26" s="319"/>
      <c r="F26" s="319"/>
      <c r="G26" s="319"/>
      <c r="H26" s="319"/>
      <c r="I26" s="319"/>
      <c r="J26" s="319"/>
      <c r="K26" s="319"/>
    </row>
    <row r="27" spans="1:11" x14ac:dyDescent="0.2">
      <c r="A27" s="319"/>
      <c r="B27" s="319"/>
      <c r="C27" s="319"/>
      <c r="D27" s="319"/>
      <c r="E27" s="319"/>
      <c r="F27" s="319"/>
      <c r="G27" s="319"/>
      <c r="H27" s="319"/>
      <c r="I27" s="319"/>
      <c r="J27" s="319"/>
      <c r="K27" s="319"/>
    </row>
    <row r="28" spans="1:11" ht="0.75" customHeight="1" x14ac:dyDescent="0.2">
      <c r="A28" s="319"/>
      <c r="B28" s="319"/>
      <c r="C28" s="319"/>
      <c r="D28" s="319"/>
      <c r="E28" s="319"/>
      <c r="F28" s="319"/>
      <c r="G28" s="319"/>
      <c r="H28" s="319"/>
      <c r="I28" s="319"/>
      <c r="J28" s="319"/>
      <c r="K28" s="319"/>
    </row>
    <row r="29" spans="1:11" ht="0.75" customHeight="1" x14ac:dyDescent="0.2">
      <c r="A29" s="319"/>
      <c r="B29" s="319"/>
      <c r="C29" s="319"/>
      <c r="D29" s="319"/>
      <c r="E29" s="319"/>
      <c r="F29" s="319"/>
      <c r="G29" s="319"/>
      <c r="H29" s="319"/>
      <c r="I29" s="319"/>
      <c r="J29" s="319"/>
      <c r="K29" s="319"/>
    </row>
    <row r="30" spans="1:11" x14ac:dyDescent="0.2">
      <c r="A30" s="319" t="s">
        <v>168</v>
      </c>
      <c r="B30" s="319"/>
      <c r="C30" s="319"/>
      <c r="D30" s="319"/>
      <c r="E30" s="319"/>
      <c r="F30" s="319"/>
      <c r="G30" s="319"/>
      <c r="H30" s="319"/>
      <c r="I30" s="319"/>
      <c r="J30" s="319"/>
      <c r="K30" s="319"/>
    </row>
    <row r="31" spans="1:11" ht="1.5" customHeight="1" x14ac:dyDescent="0.2">
      <c r="A31" s="319"/>
      <c r="B31" s="319"/>
      <c r="C31" s="319"/>
      <c r="D31" s="319"/>
      <c r="E31" s="319"/>
      <c r="F31" s="319"/>
      <c r="G31" s="319"/>
      <c r="H31" s="319"/>
      <c r="I31" s="319"/>
      <c r="J31" s="319"/>
      <c r="K31" s="319"/>
    </row>
    <row r="32" spans="1:11" ht="6.75" customHeight="1" x14ac:dyDescent="0.2">
      <c r="A32" s="319"/>
      <c r="B32" s="319"/>
      <c r="C32" s="319"/>
      <c r="D32" s="319"/>
      <c r="E32" s="319"/>
      <c r="F32" s="319"/>
      <c r="G32" s="319"/>
      <c r="H32" s="319"/>
      <c r="I32" s="319"/>
      <c r="J32" s="319"/>
      <c r="K32" s="319"/>
    </row>
    <row r="33" spans="1:11" hidden="1" x14ac:dyDescent="0.2">
      <c r="A33" s="319"/>
      <c r="B33" s="319"/>
      <c r="C33" s="319"/>
      <c r="D33" s="319"/>
      <c r="E33" s="319"/>
      <c r="F33" s="319"/>
      <c r="G33" s="319"/>
      <c r="H33" s="319"/>
      <c r="I33" s="319"/>
      <c r="J33" s="319"/>
      <c r="K33" s="319"/>
    </row>
    <row r="34" spans="1:11" hidden="1" x14ac:dyDescent="0.2">
      <c r="A34" s="319"/>
      <c r="B34" s="319"/>
      <c r="C34" s="319"/>
      <c r="D34" s="319"/>
      <c r="E34" s="319"/>
      <c r="F34" s="319"/>
      <c r="G34" s="319"/>
      <c r="H34" s="319"/>
      <c r="I34" s="319"/>
      <c r="J34" s="319"/>
      <c r="K34" s="319"/>
    </row>
    <row r="35" spans="1:11" x14ac:dyDescent="0.2">
      <c r="A35" s="319"/>
      <c r="B35" s="319"/>
      <c r="C35" s="319"/>
      <c r="D35" s="319"/>
      <c r="E35" s="319"/>
      <c r="F35" s="319"/>
      <c r="G35" s="319"/>
      <c r="H35" s="319"/>
      <c r="I35" s="319"/>
      <c r="J35" s="319"/>
      <c r="K35" s="319"/>
    </row>
    <row r="36" spans="1:11" x14ac:dyDescent="0.2">
      <c r="A36" s="319"/>
      <c r="B36" s="319"/>
      <c r="C36" s="319"/>
      <c r="D36" s="319"/>
      <c r="E36" s="319"/>
      <c r="F36" s="319"/>
      <c r="G36" s="319"/>
      <c r="H36" s="319"/>
      <c r="I36" s="319"/>
      <c r="J36" s="319"/>
      <c r="K36" s="319"/>
    </row>
    <row r="37" spans="1:11" hidden="1" x14ac:dyDescent="0.2">
      <c r="A37" s="319"/>
      <c r="B37" s="319"/>
      <c r="C37" s="319"/>
      <c r="D37" s="319"/>
      <c r="E37" s="319"/>
      <c r="F37" s="319"/>
      <c r="G37" s="319"/>
      <c r="H37" s="319"/>
      <c r="I37" s="319"/>
      <c r="J37" s="319"/>
      <c r="K37" s="319"/>
    </row>
    <row r="38" spans="1:11" x14ac:dyDescent="0.2">
      <c r="A38" s="319"/>
      <c r="B38" s="319"/>
      <c r="C38" s="319"/>
      <c r="D38" s="319"/>
      <c r="E38" s="319"/>
      <c r="F38" s="319"/>
      <c r="G38" s="319"/>
      <c r="H38" s="319"/>
      <c r="I38" s="319"/>
      <c r="J38" s="319"/>
      <c r="K38" s="319"/>
    </row>
    <row r="39" spans="1:11" ht="36" customHeight="1" x14ac:dyDescent="0.2">
      <c r="A39" s="332" t="s">
        <v>170</v>
      </c>
      <c r="B39" s="333"/>
      <c r="C39" s="333"/>
      <c r="D39" s="333"/>
      <c r="E39" s="333"/>
      <c r="F39" s="333"/>
      <c r="G39" s="334"/>
      <c r="H39" s="160"/>
      <c r="I39" s="161"/>
      <c r="J39" s="162"/>
      <c r="K39" s="163"/>
    </row>
    <row r="40" spans="1:11" ht="46.5" customHeight="1" x14ac:dyDescent="0.2">
      <c r="A40" s="332" t="s">
        <v>169</v>
      </c>
      <c r="B40" s="333"/>
      <c r="C40" s="333"/>
      <c r="D40" s="333"/>
      <c r="E40" s="333"/>
      <c r="F40" s="333"/>
      <c r="G40" s="334"/>
      <c r="H40" s="160"/>
      <c r="I40" s="161"/>
      <c r="J40" s="162"/>
      <c r="K40" s="163"/>
    </row>
  </sheetData>
  <mergeCells count="38">
    <mergeCell ref="A39:G39"/>
    <mergeCell ref="A40:G40"/>
    <mergeCell ref="D2:F2"/>
    <mergeCell ref="L2:N2"/>
    <mergeCell ref="A4:A8"/>
    <mergeCell ref="B4:B8"/>
    <mergeCell ref="C4:C8"/>
    <mergeCell ref="E4:E5"/>
    <mergeCell ref="F4:F5"/>
    <mergeCell ref="K4:K8"/>
    <mergeCell ref="M4:M5"/>
    <mergeCell ref="N4:N5"/>
    <mergeCell ref="E7:E8"/>
    <mergeCell ref="F7:F8"/>
    <mergeCell ref="M7:M8"/>
    <mergeCell ref="N7:N8"/>
    <mergeCell ref="I4:I8"/>
    <mergeCell ref="J4:J8"/>
    <mergeCell ref="A30:K38"/>
    <mergeCell ref="A9:C11"/>
    <mergeCell ref="I9:K10"/>
    <mergeCell ref="I11:I16"/>
    <mergeCell ref="J11:J16"/>
    <mergeCell ref="K11:K16"/>
    <mergeCell ref="A12:A16"/>
    <mergeCell ref="B12:B16"/>
    <mergeCell ref="C12:C16"/>
    <mergeCell ref="A19:K19"/>
    <mergeCell ref="A20:K20"/>
    <mergeCell ref="A21:K29"/>
    <mergeCell ref="N12:N13"/>
    <mergeCell ref="E15:E16"/>
    <mergeCell ref="F15:F16"/>
    <mergeCell ref="M15:M16"/>
    <mergeCell ref="N15:N16"/>
    <mergeCell ref="E12:E13"/>
    <mergeCell ref="F12:F13"/>
    <mergeCell ref="M12:M13"/>
  </mergeCells>
  <conditionalFormatting sqref="N4:N16">
    <cfRule type="expression" dxfId="23" priority="5">
      <formula>+satisfecho=80</formula>
    </cfRule>
  </conditionalFormatting>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FD1B-3453-47CB-A46E-B0E34F09D58D}">
  <sheetPr>
    <pageSetUpPr fitToPage="1"/>
  </sheetPr>
  <dimension ref="A1:V48"/>
  <sheetViews>
    <sheetView topLeftCell="A35" zoomScale="130" zoomScaleNormal="130" workbookViewId="0">
      <selection activeCell="A39" sqref="A39:V47"/>
    </sheetView>
  </sheetViews>
  <sheetFormatPr baseColWidth="10" defaultColWidth="11.42578125" defaultRowHeight="16.5" x14ac:dyDescent="0.3"/>
  <cols>
    <col min="1" max="1" width="24.5703125" style="30" customWidth="1"/>
    <col min="2" max="2" width="9.85546875" style="19" bestFit="1" customWidth="1"/>
    <col min="3" max="3" width="28.5703125" style="33" customWidth="1"/>
    <col min="4" max="4" width="16.140625" style="14" hidden="1" customWidth="1"/>
    <col min="5" max="5" width="12" style="30" bestFit="1" customWidth="1"/>
    <col min="6" max="6" width="7" style="53" customWidth="1"/>
    <col min="7" max="7" width="1.42578125" style="69" customWidth="1"/>
    <col min="8" max="8" width="4.42578125" style="48" hidden="1" customWidth="1"/>
    <col min="9" max="9" width="19.140625" style="24" hidden="1" customWidth="1"/>
    <col min="10" max="10" width="21.85546875" style="24" hidden="1" customWidth="1"/>
    <col min="11" max="11" width="24.28515625" style="46" hidden="1" customWidth="1"/>
    <col min="12" max="12" width="15.42578125" style="14" hidden="1" customWidth="1"/>
    <col min="13" max="13" width="11.7109375" style="14" bestFit="1" customWidth="1"/>
    <col min="14" max="14" width="7.140625" style="24" customWidth="1"/>
    <col min="15" max="15" width="1.5703125" style="69" customWidth="1"/>
    <col min="16" max="16" width="5.7109375" style="80" hidden="1" customWidth="1"/>
    <col min="17" max="17" width="8.85546875" style="42" hidden="1" customWidth="1"/>
    <col min="18" max="18" width="13.85546875" style="43" hidden="1" customWidth="1"/>
    <col min="19" max="19" width="10.85546875" style="24" hidden="1" customWidth="1"/>
    <col min="20" max="20" width="16.28515625" style="14" hidden="1" customWidth="1"/>
    <col min="21" max="21" width="12" style="30" bestFit="1" customWidth="1"/>
    <col min="22" max="22" width="6.85546875" style="20" customWidth="1"/>
    <col min="23" max="16384" width="11.42578125" style="24"/>
  </cols>
  <sheetData>
    <row r="1" spans="1:22" ht="23.25" x14ac:dyDescent="0.35">
      <c r="A1" s="110" t="s">
        <v>64</v>
      </c>
    </row>
    <row r="2" spans="1:22" s="37" customFormat="1" x14ac:dyDescent="0.3">
      <c r="A2" s="88"/>
      <c r="B2" s="19"/>
      <c r="C2" s="21"/>
      <c r="D2" s="296" t="s">
        <v>123</v>
      </c>
      <c r="E2" s="296"/>
      <c r="F2" s="296"/>
      <c r="G2" s="89"/>
      <c r="H2" s="48"/>
      <c r="K2" s="90"/>
      <c r="L2" s="296" t="s">
        <v>122</v>
      </c>
      <c r="M2" s="296"/>
      <c r="N2" s="296"/>
      <c r="O2" s="89"/>
      <c r="P2" s="91"/>
      <c r="Q2" s="92"/>
      <c r="R2" s="93"/>
      <c r="T2" s="296" t="s">
        <v>149</v>
      </c>
      <c r="U2" s="296"/>
      <c r="V2" s="296"/>
    </row>
    <row r="3" spans="1:22" s="19" customFormat="1" x14ac:dyDescent="0.25">
      <c r="A3" s="122" t="s">
        <v>59</v>
      </c>
      <c r="B3" s="114" t="s">
        <v>58</v>
      </c>
      <c r="C3" s="123" t="s">
        <v>60</v>
      </c>
      <c r="D3" s="94" t="s">
        <v>103</v>
      </c>
      <c r="E3" s="40" t="s">
        <v>102</v>
      </c>
      <c r="F3" s="52" t="s">
        <v>47</v>
      </c>
      <c r="G3" s="68"/>
      <c r="H3" s="44" t="s">
        <v>58</v>
      </c>
      <c r="I3" s="12" t="s">
        <v>59</v>
      </c>
      <c r="J3" s="16" t="s">
        <v>58</v>
      </c>
      <c r="K3" s="12" t="s">
        <v>60</v>
      </c>
      <c r="L3" s="94" t="s">
        <v>103</v>
      </c>
      <c r="M3" s="40" t="s">
        <v>102</v>
      </c>
      <c r="N3" s="41" t="s">
        <v>47</v>
      </c>
      <c r="O3" s="70"/>
      <c r="P3" s="81" t="s">
        <v>58</v>
      </c>
      <c r="Q3" s="67" t="s">
        <v>59</v>
      </c>
      <c r="R3" s="67"/>
      <c r="S3" s="13" t="s">
        <v>58</v>
      </c>
      <c r="T3" s="94" t="s">
        <v>103</v>
      </c>
      <c r="U3" s="40" t="s">
        <v>102</v>
      </c>
      <c r="V3" s="41" t="s">
        <v>47</v>
      </c>
    </row>
    <row r="4" spans="1:22" s="28" customFormat="1" ht="33" customHeight="1" x14ac:dyDescent="0.25">
      <c r="A4" s="359" t="s">
        <v>85</v>
      </c>
      <c r="B4" s="360"/>
      <c r="C4" s="361"/>
      <c r="D4" s="51">
        <v>263</v>
      </c>
      <c r="E4" s="35" t="s">
        <v>8</v>
      </c>
      <c r="F4" s="23">
        <f>263/420</f>
        <v>0.62619047619047619</v>
      </c>
      <c r="G4" s="124"/>
      <c r="H4" s="365" t="s">
        <v>64</v>
      </c>
      <c r="I4" s="357" t="s">
        <v>85</v>
      </c>
      <c r="J4" s="357"/>
      <c r="K4" s="357"/>
      <c r="L4" s="56">
        <v>101</v>
      </c>
      <c r="M4" s="35" t="s">
        <v>8</v>
      </c>
      <c r="N4" s="23">
        <f>101/151</f>
        <v>0.66887417218543044</v>
      </c>
      <c r="O4" s="70"/>
      <c r="P4" s="366" t="s">
        <v>64</v>
      </c>
      <c r="Q4" s="358" t="s">
        <v>85</v>
      </c>
      <c r="R4" s="358"/>
      <c r="S4" s="9"/>
      <c r="T4" s="56">
        <v>47</v>
      </c>
      <c r="U4" s="35" t="s">
        <v>8</v>
      </c>
      <c r="V4" s="23">
        <f>47/106</f>
        <v>0.44339622641509435</v>
      </c>
    </row>
    <row r="5" spans="1:22" s="28" customFormat="1" ht="21" customHeight="1" x14ac:dyDescent="0.25">
      <c r="A5" s="362"/>
      <c r="B5" s="363"/>
      <c r="C5" s="364"/>
      <c r="D5" s="51">
        <v>157</v>
      </c>
      <c r="E5" s="35" t="s">
        <v>7</v>
      </c>
      <c r="F5" s="23">
        <f>157/420</f>
        <v>0.37380952380952381</v>
      </c>
      <c r="G5" s="124"/>
      <c r="H5" s="365"/>
      <c r="I5" s="357"/>
      <c r="J5" s="357"/>
      <c r="K5" s="357"/>
      <c r="L5" s="56">
        <v>50</v>
      </c>
      <c r="M5" s="35" t="s">
        <v>7</v>
      </c>
      <c r="N5" s="23">
        <f>50/151</f>
        <v>0.33112582781456956</v>
      </c>
      <c r="O5" s="348"/>
      <c r="P5" s="367"/>
      <c r="Q5" s="358"/>
      <c r="R5" s="358"/>
      <c r="S5" s="9"/>
      <c r="T5" s="56">
        <v>59</v>
      </c>
      <c r="U5" s="35" t="s">
        <v>7</v>
      </c>
      <c r="V5" s="23">
        <f>59/106</f>
        <v>0.55660377358490565</v>
      </c>
    </row>
    <row r="6" spans="1:22" ht="12.75" hidden="1" x14ac:dyDescent="0.2">
      <c r="A6" s="318" t="s">
        <v>86</v>
      </c>
      <c r="B6" s="296" t="s">
        <v>136</v>
      </c>
      <c r="C6" s="318" t="s">
        <v>11</v>
      </c>
      <c r="D6" s="51">
        <v>2</v>
      </c>
      <c r="E6" s="335" t="s">
        <v>4</v>
      </c>
      <c r="F6" s="352">
        <v>0.06</v>
      </c>
      <c r="H6" s="365"/>
      <c r="I6" s="357" t="s">
        <v>86</v>
      </c>
      <c r="J6" s="296" t="s">
        <v>136</v>
      </c>
      <c r="K6" s="355" t="s">
        <v>11</v>
      </c>
      <c r="L6" s="56">
        <v>0</v>
      </c>
      <c r="M6" s="345" t="s">
        <v>4</v>
      </c>
      <c r="N6" s="339">
        <v>0</v>
      </c>
      <c r="O6" s="348"/>
      <c r="P6" s="367"/>
      <c r="Q6" s="358" t="s">
        <v>86</v>
      </c>
      <c r="R6" s="285" t="s">
        <v>11</v>
      </c>
      <c r="S6" s="296" t="s">
        <v>136</v>
      </c>
      <c r="T6" s="56">
        <v>0</v>
      </c>
      <c r="U6" s="345" t="s">
        <v>4</v>
      </c>
      <c r="V6" s="339">
        <v>0</v>
      </c>
    </row>
    <row r="7" spans="1:22" ht="15" hidden="1" x14ac:dyDescent="0.25">
      <c r="A7" s="318"/>
      <c r="B7" s="296"/>
      <c r="C7" s="318"/>
      <c r="D7" s="51">
        <v>7</v>
      </c>
      <c r="E7" s="335"/>
      <c r="F7" s="353"/>
      <c r="H7" s="365"/>
      <c r="I7" s="357"/>
      <c r="J7" s="296"/>
      <c r="K7" s="355"/>
      <c r="L7" s="56">
        <v>0</v>
      </c>
      <c r="M7" s="345"/>
      <c r="N7" s="339"/>
      <c r="O7" s="71"/>
      <c r="P7" s="367"/>
      <c r="Q7" s="358"/>
      <c r="R7" s="285"/>
      <c r="S7" s="296"/>
      <c r="T7" s="56">
        <v>0</v>
      </c>
      <c r="U7" s="345"/>
      <c r="V7" s="339"/>
    </row>
    <row r="8" spans="1:22" hidden="1" x14ac:dyDescent="0.25">
      <c r="A8" s="318"/>
      <c r="B8" s="296"/>
      <c r="C8" s="318"/>
      <c r="D8" s="51">
        <v>93</v>
      </c>
      <c r="E8" s="34" t="s">
        <v>15</v>
      </c>
      <c r="F8" s="36">
        <v>0.06</v>
      </c>
      <c r="H8" s="365"/>
      <c r="I8" s="357"/>
      <c r="J8" s="296"/>
      <c r="K8" s="355"/>
      <c r="L8" s="56">
        <v>33</v>
      </c>
      <c r="M8" s="1" t="s">
        <v>15</v>
      </c>
      <c r="N8" s="4">
        <v>0</v>
      </c>
      <c r="O8" s="348"/>
      <c r="P8" s="367"/>
      <c r="Q8" s="358"/>
      <c r="R8" s="285"/>
      <c r="S8" s="296"/>
      <c r="T8" s="56">
        <v>36</v>
      </c>
      <c r="U8" s="1" t="s">
        <v>15</v>
      </c>
      <c r="V8" s="4">
        <v>7.0000000000000007E-2</v>
      </c>
    </row>
    <row r="9" spans="1:22" ht="12.75" x14ac:dyDescent="0.2">
      <c r="A9" s="356"/>
      <c r="B9" s="296"/>
      <c r="C9" s="356"/>
      <c r="D9" s="51">
        <v>9</v>
      </c>
      <c r="E9" s="340" t="s">
        <v>48</v>
      </c>
      <c r="F9" s="349">
        <v>0.89</v>
      </c>
      <c r="H9" s="365"/>
      <c r="I9" s="357"/>
      <c r="J9" s="296"/>
      <c r="K9" s="355"/>
      <c r="L9" s="56">
        <v>0</v>
      </c>
      <c r="M9" s="351" t="s">
        <v>48</v>
      </c>
      <c r="N9" s="343">
        <v>1</v>
      </c>
      <c r="O9" s="348"/>
      <c r="P9" s="367"/>
      <c r="Q9" s="358"/>
      <c r="R9" s="285"/>
      <c r="S9" s="296"/>
      <c r="T9" s="56">
        <v>4</v>
      </c>
      <c r="U9" s="351" t="s">
        <v>48</v>
      </c>
      <c r="V9" s="343">
        <v>0.93</v>
      </c>
    </row>
    <row r="10" spans="1:22" ht="12.75" x14ac:dyDescent="0.2">
      <c r="A10" s="318"/>
      <c r="B10" s="296"/>
      <c r="C10" s="318"/>
      <c r="D10" s="51">
        <v>46</v>
      </c>
      <c r="E10" s="340"/>
      <c r="F10" s="350"/>
      <c r="H10" s="365"/>
      <c r="I10" s="357"/>
      <c r="J10" s="296"/>
      <c r="K10" s="355"/>
      <c r="L10" s="56">
        <v>17</v>
      </c>
      <c r="M10" s="351"/>
      <c r="N10" s="343"/>
      <c r="O10" s="348"/>
      <c r="P10" s="367"/>
      <c r="Q10" s="358"/>
      <c r="R10" s="285"/>
      <c r="S10" s="296"/>
      <c r="T10" s="56">
        <v>19</v>
      </c>
      <c r="U10" s="351"/>
      <c r="V10" s="343"/>
    </row>
    <row r="11" spans="1:22" ht="12.75" hidden="1" x14ac:dyDescent="0.2">
      <c r="A11" s="318"/>
      <c r="B11" s="296" t="s">
        <v>136</v>
      </c>
      <c r="C11" s="318" t="s">
        <v>32</v>
      </c>
      <c r="D11" s="51">
        <v>9</v>
      </c>
      <c r="E11" s="335" t="s">
        <v>4</v>
      </c>
      <c r="F11" s="352">
        <v>0.09</v>
      </c>
      <c r="H11" s="365"/>
      <c r="I11" s="357"/>
      <c r="J11" s="296" t="s">
        <v>136</v>
      </c>
      <c r="K11" s="355" t="s">
        <v>32</v>
      </c>
      <c r="L11" s="56">
        <v>0</v>
      </c>
      <c r="M11" s="345" t="s">
        <v>4</v>
      </c>
      <c r="N11" s="339">
        <v>0</v>
      </c>
      <c r="O11" s="348"/>
      <c r="P11" s="367"/>
      <c r="Q11" s="358"/>
      <c r="R11" s="285" t="s">
        <v>32</v>
      </c>
      <c r="S11" s="296" t="s">
        <v>136</v>
      </c>
      <c r="T11" s="56">
        <v>0</v>
      </c>
      <c r="U11" s="345" t="s">
        <v>4</v>
      </c>
      <c r="V11" s="339">
        <v>0</v>
      </c>
    </row>
    <row r="12" spans="1:22" ht="15" hidden="1" x14ac:dyDescent="0.25">
      <c r="A12" s="318"/>
      <c r="B12" s="296"/>
      <c r="C12" s="318"/>
      <c r="D12" s="51">
        <v>5</v>
      </c>
      <c r="E12" s="335"/>
      <c r="F12" s="353"/>
      <c r="H12" s="365"/>
      <c r="I12" s="357"/>
      <c r="J12" s="296"/>
      <c r="K12" s="355"/>
      <c r="L12" s="56">
        <v>0</v>
      </c>
      <c r="M12" s="345"/>
      <c r="N12" s="339"/>
      <c r="O12" s="71"/>
      <c r="P12" s="367"/>
      <c r="Q12" s="358"/>
      <c r="R12" s="285"/>
      <c r="S12" s="296"/>
      <c r="T12" s="56">
        <v>0</v>
      </c>
      <c r="U12" s="345"/>
      <c r="V12" s="339"/>
    </row>
    <row r="13" spans="1:22" hidden="1" x14ac:dyDescent="0.25">
      <c r="A13" s="318"/>
      <c r="B13" s="296"/>
      <c r="C13" s="318"/>
      <c r="D13" s="51">
        <v>74</v>
      </c>
      <c r="E13" s="34" t="s">
        <v>15</v>
      </c>
      <c r="F13" s="36">
        <v>0.1</v>
      </c>
      <c r="H13" s="365"/>
      <c r="I13" s="357"/>
      <c r="J13" s="296"/>
      <c r="K13" s="355"/>
      <c r="L13" s="56">
        <v>30</v>
      </c>
      <c r="M13" s="1" t="s">
        <v>15</v>
      </c>
      <c r="N13" s="4">
        <v>0.02</v>
      </c>
      <c r="O13" s="348"/>
      <c r="P13" s="367"/>
      <c r="Q13" s="358"/>
      <c r="R13" s="285"/>
      <c r="S13" s="296"/>
      <c r="T13" s="56">
        <v>35</v>
      </c>
      <c r="U13" s="1" t="s">
        <v>15</v>
      </c>
      <c r="V13" s="4">
        <v>0.14000000000000001</v>
      </c>
    </row>
    <row r="14" spans="1:22" ht="12.75" x14ac:dyDescent="0.2">
      <c r="A14" s="356"/>
      <c r="B14" s="296"/>
      <c r="C14" s="356"/>
      <c r="D14" s="51">
        <v>15</v>
      </c>
      <c r="E14" s="340" t="s">
        <v>48</v>
      </c>
      <c r="F14" s="349">
        <v>0.82</v>
      </c>
      <c r="H14" s="365"/>
      <c r="I14" s="357"/>
      <c r="J14" s="296"/>
      <c r="K14" s="355"/>
      <c r="L14" s="56">
        <v>1</v>
      </c>
      <c r="M14" s="351" t="s">
        <v>48</v>
      </c>
      <c r="N14" s="343">
        <v>0.98</v>
      </c>
      <c r="O14" s="348"/>
      <c r="P14" s="367"/>
      <c r="Q14" s="358"/>
      <c r="R14" s="285"/>
      <c r="S14" s="296"/>
      <c r="T14" s="56">
        <v>8</v>
      </c>
      <c r="U14" s="351" t="s">
        <v>48</v>
      </c>
      <c r="V14" s="343">
        <v>0.86</v>
      </c>
    </row>
    <row r="15" spans="1:22" ht="12.75" x14ac:dyDescent="0.2">
      <c r="A15" s="318"/>
      <c r="B15" s="296"/>
      <c r="C15" s="318"/>
      <c r="D15" s="51">
        <v>54</v>
      </c>
      <c r="E15" s="340"/>
      <c r="F15" s="350"/>
      <c r="H15" s="365"/>
      <c r="I15" s="357"/>
      <c r="J15" s="296"/>
      <c r="K15" s="355"/>
      <c r="L15" s="56">
        <v>19</v>
      </c>
      <c r="M15" s="351"/>
      <c r="N15" s="343"/>
      <c r="O15" s="348"/>
      <c r="P15" s="367"/>
      <c r="Q15" s="358"/>
      <c r="R15" s="285"/>
      <c r="S15" s="296"/>
      <c r="T15" s="56">
        <v>16</v>
      </c>
      <c r="U15" s="351"/>
      <c r="V15" s="343"/>
    </row>
    <row r="16" spans="1:22" ht="12.75" hidden="1" x14ac:dyDescent="0.2">
      <c r="A16" s="318"/>
      <c r="B16" s="296" t="s">
        <v>137</v>
      </c>
      <c r="C16" s="318" t="s">
        <v>33</v>
      </c>
      <c r="D16" s="51">
        <v>8</v>
      </c>
      <c r="E16" s="335" t="s">
        <v>4</v>
      </c>
      <c r="F16" s="352">
        <v>0.09</v>
      </c>
      <c r="H16" s="365"/>
      <c r="I16" s="357"/>
      <c r="J16" s="296" t="s">
        <v>137</v>
      </c>
      <c r="K16" s="355" t="s">
        <v>33</v>
      </c>
      <c r="L16" s="56">
        <v>0</v>
      </c>
      <c r="M16" s="345" t="s">
        <v>4</v>
      </c>
      <c r="N16" s="339">
        <v>0</v>
      </c>
      <c r="O16" s="348"/>
      <c r="P16" s="367"/>
      <c r="Q16" s="358"/>
      <c r="R16" s="285" t="s">
        <v>33</v>
      </c>
      <c r="S16" s="296" t="s">
        <v>137</v>
      </c>
      <c r="T16" s="56">
        <v>1</v>
      </c>
      <c r="U16" s="345" t="s">
        <v>4</v>
      </c>
      <c r="V16" s="339">
        <v>0.02</v>
      </c>
    </row>
    <row r="17" spans="1:22" ht="15" hidden="1" x14ac:dyDescent="0.25">
      <c r="A17" s="318"/>
      <c r="B17" s="296"/>
      <c r="C17" s="318"/>
      <c r="D17" s="51">
        <v>6</v>
      </c>
      <c r="E17" s="335"/>
      <c r="F17" s="353"/>
      <c r="H17" s="365"/>
      <c r="I17" s="357"/>
      <c r="J17" s="296"/>
      <c r="K17" s="355"/>
      <c r="L17" s="56">
        <v>0</v>
      </c>
      <c r="M17" s="345"/>
      <c r="N17" s="339"/>
      <c r="O17" s="71"/>
      <c r="P17" s="367"/>
      <c r="Q17" s="358"/>
      <c r="R17" s="285"/>
      <c r="S17" s="296"/>
      <c r="T17" s="56">
        <v>0</v>
      </c>
      <c r="U17" s="345"/>
      <c r="V17" s="339"/>
    </row>
    <row r="18" spans="1:22" hidden="1" x14ac:dyDescent="0.25">
      <c r="A18" s="318"/>
      <c r="B18" s="296"/>
      <c r="C18" s="318"/>
      <c r="D18" s="51">
        <v>77</v>
      </c>
      <c r="E18" s="34" t="s">
        <v>15</v>
      </c>
      <c r="F18" s="36">
        <v>0.08</v>
      </c>
      <c r="H18" s="365"/>
      <c r="I18" s="357"/>
      <c r="J18" s="296"/>
      <c r="K18" s="355"/>
      <c r="L18" s="56">
        <v>31</v>
      </c>
      <c r="M18" s="1" t="s">
        <v>15</v>
      </c>
      <c r="N18" s="4">
        <v>0.04</v>
      </c>
      <c r="O18" s="348"/>
      <c r="P18" s="367"/>
      <c r="Q18" s="358"/>
      <c r="R18" s="285"/>
      <c r="S18" s="296"/>
      <c r="T18" s="56">
        <v>36</v>
      </c>
      <c r="U18" s="1" t="s">
        <v>15</v>
      </c>
      <c r="V18" s="4">
        <v>0.1</v>
      </c>
    </row>
    <row r="19" spans="1:22" ht="21.75" customHeight="1" x14ac:dyDescent="0.2">
      <c r="A19" s="356"/>
      <c r="B19" s="296"/>
      <c r="C19" s="356"/>
      <c r="D19" s="51">
        <v>12</v>
      </c>
      <c r="E19" s="340" t="s">
        <v>48</v>
      </c>
      <c r="F19" s="349">
        <v>0.83</v>
      </c>
      <c r="H19" s="365"/>
      <c r="I19" s="357"/>
      <c r="J19" s="296"/>
      <c r="K19" s="355"/>
      <c r="L19" s="56">
        <v>2</v>
      </c>
      <c r="M19" s="351" t="s">
        <v>48</v>
      </c>
      <c r="N19" s="343">
        <v>0.96</v>
      </c>
      <c r="O19" s="348"/>
      <c r="P19" s="367"/>
      <c r="Q19" s="358"/>
      <c r="R19" s="285"/>
      <c r="S19" s="296"/>
      <c r="T19" s="56">
        <v>6</v>
      </c>
      <c r="U19" s="351" t="s">
        <v>48</v>
      </c>
      <c r="V19" s="343">
        <v>0.88</v>
      </c>
    </row>
    <row r="20" spans="1:22" ht="12.75" x14ac:dyDescent="0.2">
      <c r="A20" s="318"/>
      <c r="B20" s="296"/>
      <c r="C20" s="318"/>
      <c r="D20" s="51">
        <v>54</v>
      </c>
      <c r="E20" s="340"/>
      <c r="F20" s="350"/>
      <c r="H20" s="365"/>
      <c r="I20" s="357"/>
      <c r="J20" s="296"/>
      <c r="K20" s="355"/>
      <c r="L20" s="56">
        <v>17</v>
      </c>
      <c r="M20" s="351"/>
      <c r="N20" s="343"/>
      <c r="O20" s="348"/>
      <c r="P20" s="367"/>
      <c r="Q20" s="358"/>
      <c r="R20" s="285"/>
      <c r="S20" s="296"/>
      <c r="T20" s="56">
        <v>16</v>
      </c>
      <c r="U20" s="351"/>
      <c r="V20" s="343"/>
    </row>
    <row r="21" spans="1:22" ht="12.75" hidden="1" x14ac:dyDescent="0.2">
      <c r="A21" s="318"/>
      <c r="B21" s="296" t="s">
        <v>136</v>
      </c>
      <c r="C21" s="318" t="s">
        <v>14</v>
      </c>
      <c r="D21" s="51">
        <v>3</v>
      </c>
      <c r="E21" s="335" t="s">
        <v>4</v>
      </c>
      <c r="F21" s="352">
        <v>0.08</v>
      </c>
      <c r="H21" s="365"/>
      <c r="I21" s="357"/>
      <c r="J21" s="296" t="s">
        <v>136</v>
      </c>
      <c r="K21" s="355" t="s">
        <v>14</v>
      </c>
      <c r="L21" s="56">
        <v>0</v>
      </c>
      <c r="M21" s="345" t="s">
        <v>4</v>
      </c>
      <c r="N21" s="339">
        <v>0</v>
      </c>
      <c r="O21" s="348"/>
      <c r="P21" s="367"/>
      <c r="Q21" s="358"/>
      <c r="R21" s="285" t="s">
        <v>14</v>
      </c>
      <c r="S21" s="296" t="s">
        <v>136</v>
      </c>
      <c r="T21" s="56">
        <v>2</v>
      </c>
      <c r="U21" s="345" t="s">
        <v>4</v>
      </c>
      <c r="V21" s="339">
        <v>0.03</v>
      </c>
    </row>
    <row r="22" spans="1:22" ht="15" hidden="1" x14ac:dyDescent="0.25">
      <c r="A22" s="318"/>
      <c r="B22" s="296"/>
      <c r="C22" s="318"/>
      <c r="D22" s="51">
        <v>9</v>
      </c>
      <c r="E22" s="335"/>
      <c r="F22" s="353"/>
      <c r="H22" s="365"/>
      <c r="I22" s="357"/>
      <c r="J22" s="296"/>
      <c r="K22" s="355"/>
      <c r="L22" s="56">
        <v>0</v>
      </c>
      <c r="M22" s="345"/>
      <c r="N22" s="339"/>
      <c r="O22" s="71"/>
      <c r="P22" s="367"/>
      <c r="Q22" s="358"/>
      <c r="R22" s="285"/>
      <c r="S22" s="296"/>
      <c r="T22" s="56">
        <v>0</v>
      </c>
      <c r="U22" s="345"/>
      <c r="V22" s="339"/>
    </row>
    <row r="23" spans="1:22" hidden="1" x14ac:dyDescent="0.25">
      <c r="A23" s="318"/>
      <c r="B23" s="296"/>
      <c r="C23" s="318"/>
      <c r="D23" s="51">
        <v>69</v>
      </c>
      <c r="E23" s="34" t="s">
        <v>15</v>
      </c>
      <c r="F23" s="36">
        <v>0.15</v>
      </c>
      <c r="H23" s="365"/>
      <c r="I23" s="357"/>
      <c r="J23" s="296"/>
      <c r="K23" s="355"/>
      <c r="L23" s="56">
        <v>28</v>
      </c>
      <c r="M23" s="1" t="s">
        <v>15</v>
      </c>
      <c r="N23" s="4">
        <v>0.02</v>
      </c>
      <c r="O23" s="348"/>
      <c r="P23" s="367"/>
      <c r="Q23" s="358"/>
      <c r="R23" s="285"/>
      <c r="S23" s="296"/>
      <c r="T23" s="56">
        <v>34</v>
      </c>
      <c r="U23" s="1" t="s">
        <v>15</v>
      </c>
      <c r="V23" s="4">
        <v>7.0000000000000007E-2</v>
      </c>
    </row>
    <row r="24" spans="1:22" ht="12.75" x14ac:dyDescent="0.2">
      <c r="A24" s="356"/>
      <c r="B24" s="296"/>
      <c r="C24" s="356"/>
      <c r="D24" s="51">
        <v>24</v>
      </c>
      <c r="E24" s="309" t="s">
        <v>48</v>
      </c>
      <c r="F24" s="254">
        <v>0.73</v>
      </c>
      <c r="H24" s="365"/>
      <c r="I24" s="357"/>
      <c r="J24" s="296"/>
      <c r="K24" s="355"/>
      <c r="L24" s="56">
        <v>1</v>
      </c>
      <c r="M24" s="351" t="s">
        <v>48</v>
      </c>
      <c r="N24" s="343">
        <v>0.98</v>
      </c>
      <c r="O24" s="348"/>
      <c r="P24" s="367"/>
      <c r="Q24" s="358"/>
      <c r="R24" s="285"/>
      <c r="S24" s="296"/>
      <c r="T24" s="56">
        <v>4</v>
      </c>
      <c r="U24" s="351" t="s">
        <v>48</v>
      </c>
      <c r="V24" s="343">
        <v>0.9</v>
      </c>
    </row>
    <row r="25" spans="1:22" ht="12.75" x14ac:dyDescent="0.2">
      <c r="A25" s="318"/>
      <c r="B25" s="296"/>
      <c r="C25" s="318"/>
      <c r="D25" s="51">
        <v>52</v>
      </c>
      <c r="E25" s="309"/>
      <c r="F25" s="255"/>
      <c r="H25" s="365"/>
      <c r="I25" s="357"/>
      <c r="J25" s="296"/>
      <c r="K25" s="355"/>
      <c r="L25" s="56">
        <v>21</v>
      </c>
      <c r="M25" s="351"/>
      <c r="N25" s="343"/>
      <c r="O25" s="348"/>
      <c r="P25" s="367"/>
      <c r="Q25" s="358"/>
      <c r="R25" s="285"/>
      <c r="S25" s="296"/>
      <c r="T25" s="56">
        <v>19</v>
      </c>
      <c r="U25" s="351"/>
      <c r="V25" s="343"/>
    </row>
    <row r="26" spans="1:22" ht="24.75" hidden="1" customHeight="1" x14ac:dyDescent="0.2">
      <c r="A26" s="318" t="s">
        <v>5</v>
      </c>
      <c r="B26" s="296" t="s">
        <v>136</v>
      </c>
      <c r="C26" s="318" t="s">
        <v>10</v>
      </c>
      <c r="D26" s="51">
        <v>66</v>
      </c>
      <c r="E26" s="335" t="s">
        <v>4</v>
      </c>
      <c r="F26" s="352">
        <v>7.0000000000000007E-2</v>
      </c>
      <c r="H26" s="365"/>
      <c r="I26" s="357" t="s">
        <v>121</v>
      </c>
      <c r="J26" s="296" t="s">
        <v>136</v>
      </c>
      <c r="K26" s="355" t="s">
        <v>10</v>
      </c>
      <c r="L26" s="56">
        <v>25</v>
      </c>
      <c r="M26" s="345" t="s">
        <v>4</v>
      </c>
      <c r="N26" s="339">
        <v>0</v>
      </c>
      <c r="O26" s="348"/>
      <c r="P26" s="367"/>
      <c r="Q26" s="358" t="s">
        <v>121</v>
      </c>
      <c r="R26" s="285" t="s">
        <v>10</v>
      </c>
      <c r="S26" s="296" t="s">
        <v>136</v>
      </c>
      <c r="T26" s="56">
        <v>31</v>
      </c>
      <c r="U26" s="345" t="s">
        <v>4</v>
      </c>
      <c r="V26" s="339">
        <v>0</v>
      </c>
    </row>
    <row r="27" spans="1:22" ht="24.75" hidden="1" customHeight="1" x14ac:dyDescent="0.25">
      <c r="A27" s="318"/>
      <c r="B27" s="296"/>
      <c r="C27" s="318"/>
      <c r="D27" s="51">
        <v>67</v>
      </c>
      <c r="E27" s="335"/>
      <c r="F27" s="353"/>
      <c r="H27" s="365"/>
      <c r="I27" s="357"/>
      <c r="J27" s="296"/>
      <c r="K27" s="355"/>
      <c r="L27" s="56">
        <v>20</v>
      </c>
      <c r="M27" s="345"/>
      <c r="N27" s="339"/>
      <c r="O27" s="71"/>
      <c r="P27" s="367"/>
      <c r="Q27" s="358"/>
      <c r="R27" s="285"/>
      <c r="S27" s="296"/>
      <c r="T27" s="56">
        <v>23</v>
      </c>
      <c r="U27" s="345"/>
      <c r="V27" s="339"/>
    </row>
    <row r="28" spans="1:22" ht="24.75" hidden="1" customHeight="1" x14ac:dyDescent="0.25">
      <c r="A28" s="318"/>
      <c r="B28" s="296"/>
      <c r="C28" s="318"/>
      <c r="D28" s="51">
        <v>6</v>
      </c>
      <c r="E28" s="34" t="s">
        <v>15</v>
      </c>
      <c r="F28" s="36">
        <v>0.08</v>
      </c>
      <c r="H28" s="365"/>
      <c r="I28" s="357"/>
      <c r="J28" s="296"/>
      <c r="K28" s="355"/>
      <c r="L28" s="56">
        <v>0</v>
      </c>
      <c r="M28" s="1" t="s">
        <v>15</v>
      </c>
      <c r="N28" s="4">
        <v>0.1</v>
      </c>
      <c r="O28" s="348"/>
      <c r="P28" s="367"/>
      <c r="Q28" s="358"/>
      <c r="R28" s="285"/>
      <c r="S28" s="296"/>
      <c r="T28" s="56">
        <v>0</v>
      </c>
      <c r="U28" s="1" t="s">
        <v>15</v>
      </c>
      <c r="V28" s="4">
        <v>0.08</v>
      </c>
    </row>
    <row r="29" spans="1:22" ht="45.75" customHeight="1" x14ac:dyDescent="0.2">
      <c r="A29" s="356"/>
      <c r="B29" s="296"/>
      <c r="C29" s="356"/>
      <c r="D29" s="51">
        <v>5</v>
      </c>
      <c r="E29" s="340" t="s">
        <v>48</v>
      </c>
      <c r="F29" s="349">
        <v>0.85</v>
      </c>
      <c r="H29" s="365"/>
      <c r="I29" s="357"/>
      <c r="J29" s="296"/>
      <c r="K29" s="355"/>
      <c r="L29" s="56">
        <v>0</v>
      </c>
      <c r="M29" s="351" t="s">
        <v>48</v>
      </c>
      <c r="N29" s="343">
        <v>0.9</v>
      </c>
      <c r="O29" s="348"/>
      <c r="P29" s="367"/>
      <c r="Q29" s="358"/>
      <c r="R29" s="285"/>
      <c r="S29" s="296"/>
      <c r="T29" s="56">
        <v>0</v>
      </c>
      <c r="U29" s="351" t="s">
        <v>48</v>
      </c>
      <c r="V29" s="343">
        <v>0.92</v>
      </c>
    </row>
    <row r="30" spans="1:22" ht="15.75" customHeight="1" x14ac:dyDescent="0.2">
      <c r="A30" s="318"/>
      <c r="B30" s="296"/>
      <c r="C30" s="318"/>
      <c r="D30" s="51">
        <v>13</v>
      </c>
      <c r="E30" s="340"/>
      <c r="F30" s="350"/>
      <c r="H30" s="365"/>
      <c r="I30" s="357"/>
      <c r="J30" s="296"/>
      <c r="K30" s="355"/>
      <c r="L30" s="56">
        <v>5</v>
      </c>
      <c r="M30" s="351"/>
      <c r="N30" s="343"/>
      <c r="O30" s="348"/>
      <c r="P30" s="367"/>
      <c r="Q30" s="358"/>
      <c r="R30" s="285"/>
      <c r="S30" s="296"/>
      <c r="T30" s="56">
        <v>5</v>
      </c>
      <c r="U30" s="351"/>
      <c r="V30" s="343"/>
    </row>
    <row r="31" spans="1:22" ht="24.75" hidden="1" customHeight="1" x14ac:dyDescent="0.2">
      <c r="A31" s="318"/>
      <c r="B31" s="296" t="s">
        <v>136</v>
      </c>
      <c r="C31" s="266" t="s">
        <v>87</v>
      </c>
      <c r="D31" s="51">
        <v>60</v>
      </c>
      <c r="E31" s="335" t="s">
        <v>4</v>
      </c>
      <c r="F31" s="352">
        <v>0.06</v>
      </c>
      <c r="H31" s="365"/>
      <c r="I31" s="357"/>
      <c r="J31" s="296" t="s">
        <v>136</v>
      </c>
      <c r="K31" s="354" t="s">
        <v>87</v>
      </c>
      <c r="L31" s="56">
        <v>23</v>
      </c>
      <c r="M31" s="345" t="s">
        <v>4</v>
      </c>
      <c r="N31" s="339">
        <v>0</v>
      </c>
      <c r="O31" s="348"/>
      <c r="P31" s="367"/>
      <c r="Q31" s="358"/>
      <c r="R31" s="346" t="s">
        <v>87</v>
      </c>
      <c r="S31" s="296" t="s">
        <v>136</v>
      </c>
      <c r="T31" s="56">
        <v>28</v>
      </c>
      <c r="U31" s="345" t="s">
        <v>4</v>
      </c>
      <c r="V31" s="339">
        <v>0</v>
      </c>
    </row>
    <row r="32" spans="1:22" ht="24.75" hidden="1" customHeight="1" x14ac:dyDescent="0.25">
      <c r="A32" s="318"/>
      <c r="B32" s="296"/>
      <c r="C32" s="266"/>
      <c r="D32" s="51">
        <v>65</v>
      </c>
      <c r="E32" s="335"/>
      <c r="F32" s="353"/>
      <c r="H32" s="365"/>
      <c r="I32" s="357"/>
      <c r="J32" s="296"/>
      <c r="K32" s="355"/>
      <c r="L32" s="56">
        <v>25</v>
      </c>
      <c r="M32" s="345"/>
      <c r="N32" s="339"/>
      <c r="O32" s="71"/>
      <c r="P32" s="367"/>
      <c r="Q32" s="358"/>
      <c r="R32" s="285"/>
      <c r="S32" s="296"/>
      <c r="T32" s="56">
        <v>21</v>
      </c>
      <c r="U32" s="345"/>
      <c r="V32" s="339"/>
    </row>
    <row r="33" spans="1:22" ht="15" hidden="1" customHeight="1" x14ac:dyDescent="0.25">
      <c r="A33" s="318"/>
      <c r="B33" s="296"/>
      <c r="C33" s="266"/>
      <c r="D33" s="51">
        <v>7</v>
      </c>
      <c r="E33" s="34" t="s">
        <v>15</v>
      </c>
      <c r="F33" s="36">
        <v>0.14000000000000001</v>
      </c>
      <c r="H33" s="365"/>
      <c r="I33" s="357"/>
      <c r="J33" s="296"/>
      <c r="K33" s="355"/>
      <c r="L33" s="56">
        <v>0</v>
      </c>
      <c r="M33" s="1" t="s">
        <v>15</v>
      </c>
      <c r="N33" s="4">
        <v>0.04</v>
      </c>
      <c r="O33" s="348"/>
      <c r="P33" s="367"/>
      <c r="Q33" s="358"/>
      <c r="R33" s="285"/>
      <c r="S33" s="296"/>
      <c r="T33" s="56">
        <v>0</v>
      </c>
      <c r="U33" s="1" t="s">
        <v>15</v>
      </c>
      <c r="V33" s="4">
        <v>0.17</v>
      </c>
    </row>
    <row r="34" spans="1:22" ht="36" customHeight="1" x14ac:dyDescent="0.2">
      <c r="A34" s="356"/>
      <c r="B34" s="296"/>
      <c r="C34" s="267"/>
      <c r="D34" s="51">
        <v>3</v>
      </c>
      <c r="E34" s="340" t="s">
        <v>48</v>
      </c>
      <c r="F34" s="349">
        <v>0.8</v>
      </c>
      <c r="H34" s="365"/>
      <c r="I34" s="357"/>
      <c r="J34" s="296"/>
      <c r="K34" s="355"/>
      <c r="L34" s="56">
        <v>0</v>
      </c>
      <c r="M34" s="351" t="s">
        <v>48</v>
      </c>
      <c r="N34" s="343">
        <v>0.96</v>
      </c>
      <c r="O34" s="348"/>
      <c r="P34" s="367"/>
      <c r="Q34" s="358"/>
      <c r="R34" s="285"/>
      <c r="S34" s="296"/>
      <c r="T34" s="56">
        <v>0</v>
      </c>
      <c r="U34" s="351" t="s">
        <v>48</v>
      </c>
      <c r="V34" s="343">
        <v>0.83</v>
      </c>
    </row>
    <row r="35" spans="1:22" ht="19.5" customHeight="1" x14ac:dyDescent="0.2">
      <c r="A35" s="318"/>
      <c r="B35" s="296"/>
      <c r="C35" s="266"/>
      <c r="D35" s="51">
        <v>22</v>
      </c>
      <c r="E35" s="340"/>
      <c r="F35" s="350"/>
      <c r="H35" s="365"/>
      <c r="I35" s="357"/>
      <c r="J35" s="296"/>
      <c r="K35" s="355"/>
      <c r="L35" s="56">
        <v>2</v>
      </c>
      <c r="M35" s="351"/>
      <c r="N35" s="343"/>
      <c r="O35" s="70"/>
      <c r="P35" s="368"/>
      <c r="Q35" s="358"/>
      <c r="R35" s="285"/>
      <c r="S35" s="296"/>
      <c r="T35" s="56">
        <v>10</v>
      </c>
      <c r="U35" s="351"/>
      <c r="V35" s="343"/>
    </row>
    <row r="36" spans="1:22" x14ac:dyDescent="0.3">
      <c r="F36" s="86"/>
      <c r="P36" s="87"/>
    </row>
    <row r="37" spans="1:22" ht="16.5" customHeight="1" x14ac:dyDescent="0.2">
      <c r="A37" s="238" t="s">
        <v>53</v>
      </c>
      <c r="B37" s="238"/>
      <c r="C37" s="238"/>
      <c r="D37" s="238"/>
      <c r="E37" s="238"/>
      <c r="F37" s="238"/>
      <c r="G37" s="238"/>
      <c r="H37" s="238"/>
      <c r="I37" s="238"/>
      <c r="J37" s="238"/>
      <c r="K37" s="238"/>
      <c r="L37" s="238"/>
      <c r="M37" s="238"/>
      <c r="N37" s="238"/>
      <c r="O37" s="238"/>
      <c r="P37" s="238"/>
      <c r="Q37" s="238"/>
      <c r="R37" s="238"/>
      <c r="S37" s="238"/>
      <c r="T37" s="238"/>
      <c r="U37" s="238"/>
      <c r="V37" s="238"/>
    </row>
    <row r="38" spans="1:22" ht="16.5" customHeight="1" x14ac:dyDescent="0.2">
      <c r="A38" s="347" t="s">
        <v>6</v>
      </c>
      <c r="B38" s="347"/>
      <c r="C38" s="347"/>
      <c r="D38" s="347"/>
      <c r="E38" s="347"/>
      <c r="F38" s="347"/>
      <c r="G38" s="347"/>
      <c r="H38" s="347"/>
      <c r="I38" s="347"/>
      <c r="J38" s="347"/>
      <c r="K38" s="347"/>
      <c r="L38" s="347"/>
      <c r="M38" s="347"/>
      <c r="N38" s="347"/>
      <c r="O38" s="347"/>
      <c r="P38" s="347"/>
      <c r="Q38" s="347"/>
      <c r="R38" s="347"/>
      <c r="S38" s="347"/>
      <c r="T38" s="347"/>
      <c r="U38" s="347"/>
      <c r="V38" s="347"/>
    </row>
    <row r="39" spans="1:22" ht="7.5" customHeight="1" x14ac:dyDescent="0.2">
      <c r="A39" s="344" t="s">
        <v>161</v>
      </c>
      <c r="B39" s="344"/>
      <c r="C39" s="344"/>
      <c r="D39" s="344"/>
      <c r="E39" s="344"/>
      <c r="F39" s="344"/>
      <c r="G39" s="344"/>
      <c r="H39" s="344"/>
      <c r="I39" s="344"/>
      <c r="J39" s="344"/>
      <c r="K39" s="344"/>
      <c r="L39" s="344"/>
      <c r="M39" s="344"/>
      <c r="N39" s="344"/>
      <c r="O39" s="344"/>
      <c r="P39" s="344"/>
      <c r="Q39" s="344"/>
      <c r="R39" s="344"/>
      <c r="S39" s="344"/>
      <c r="T39" s="344"/>
      <c r="U39" s="344"/>
      <c r="V39" s="344"/>
    </row>
    <row r="40" spans="1:22" ht="7.5" customHeight="1" x14ac:dyDescent="0.2">
      <c r="A40" s="344"/>
      <c r="B40" s="344"/>
      <c r="C40" s="344"/>
      <c r="D40" s="344"/>
      <c r="E40" s="344"/>
      <c r="F40" s="344"/>
      <c r="G40" s="344"/>
      <c r="H40" s="344"/>
      <c r="I40" s="344"/>
      <c r="J40" s="344"/>
      <c r="K40" s="344"/>
      <c r="L40" s="344"/>
      <c r="M40" s="344"/>
      <c r="N40" s="344"/>
      <c r="O40" s="344"/>
      <c r="P40" s="344"/>
      <c r="Q40" s="344"/>
      <c r="R40" s="344"/>
      <c r="S40" s="344"/>
      <c r="T40" s="344"/>
      <c r="U40" s="344"/>
      <c r="V40" s="344"/>
    </row>
    <row r="41" spans="1:22" ht="7.5" customHeight="1" x14ac:dyDescent="0.2">
      <c r="A41" s="344"/>
      <c r="B41" s="344"/>
      <c r="C41" s="344"/>
      <c r="D41" s="344"/>
      <c r="E41" s="344"/>
      <c r="F41" s="344"/>
      <c r="G41" s="344"/>
      <c r="H41" s="344"/>
      <c r="I41" s="344"/>
      <c r="J41" s="344"/>
      <c r="K41" s="344"/>
      <c r="L41" s="344"/>
      <c r="M41" s="344"/>
      <c r="N41" s="344"/>
      <c r="O41" s="344"/>
      <c r="P41" s="344"/>
      <c r="Q41" s="344"/>
      <c r="R41" s="344"/>
      <c r="S41" s="344"/>
      <c r="T41" s="344"/>
      <c r="U41" s="344"/>
      <c r="V41" s="344"/>
    </row>
    <row r="42" spans="1:22" ht="7.5" customHeight="1" x14ac:dyDescent="0.2">
      <c r="A42" s="344"/>
      <c r="B42" s="344"/>
      <c r="C42" s="344"/>
      <c r="D42" s="344"/>
      <c r="E42" s="344"/>
      <c r="F42" s="344"/>
      <c r="G42" s="344"/>
      <c r="H42" s="344"/>
      <c r="I42" s="344"/>
      <c r="J42" s="344"/>
      <c r="K42" s="344"/>
      <c r="L42" s="344"/>
      <c r="M42" s="344"/>
      <c r="N42" s="344"/>
      <c r="O42" s="344"/>
      <c r="P42" s="344"/>
      <c r="Q42" s="344"/>
      <c r="R42" s="344"/>
      <c r="S42" s="344"/>
      <c r="T42" s="344"/>
      <c r="U42" s="344"/>
      <c r="V42" s="344"/>
    </row>
    <row r="43" spans="1:22" ht="7.5" customHeight="1" x14ac:dyDescent="0.2">
      <c r="A43" s="344"/>
      <c r="B43" s="344"/>
      <c r="C43" s="344"/>
      <c r="D43" s="344"/>
      <c r="E43" s="344"/>
      <c r="F43" s="344"/>
      <c r="G43" s="344"/>
      <c r="H43" s="344"/>
      <c r="I43" s="344"/>
      <c r="J43" s="344"/>
      <c r="K43" s="344"/>
      <c r="L43" s="344"/>
      <c r="M43" s="344"/>
      <c r="N43" s="344"/>
      <c r="O43" s="344"/>
      <c r="P43" s="344"/>
      <c r="Q43" s="344"/>
      <c r="R43" s="344"/>
      <c r="S43" s="344"/>
      <c r="T43" s="344"/>
      <c r="U43" s="344"/>
      <c r="V43" s="344"/>
    </row>
    <row r="44" spans="1:22" ht="7.5" customHeight="1" x14ac:dyDescent="0.2">
      <c r="A44" s="344"/>
      <c r="B44" s="344"/>
      <c r="C44" s="344"/>
      <c r="D44" s="344"/>
      <c r="E44" s="344"/>
      <c r="F44" s="344"/>
      <c r="G44" s="344"/>
      <c r="H44" s="344"/>
      <c r="I44" s="344"/>
      <c r="J44" s="344"/>
      <c r="K44" s="344"/>
      <c r="L44" s="344"/>
      <c r="M44" s="344"/>
      <c r="N44" s="344"/>
      <c r="O44" s="344"/>
      <c r="P44" s="344"/>
      <c r="Q44" s="344"/>
      <c r="R44" s="344"/>
      <c r="S44" s="344"/>
      <c r="T44" s="344"/>
      <c r="U44" s="344"/>
      <c r="V44" s="344"/>
    </row>
    <row r="45" spans="1:22" ht="7.5" customHeight="1" x14ac:dyDescent="0.2">
      <c r="A45" s="344"/>
      <c r="B45" s="344"/>
      <c r="C45" s="344"/>
      <c r="D45" s="344"/>
      <c r="E45" s="344"/>
      <c r="F45" s="344"/>
      <c r="G45" s="344"/>
      <c r="H45" s="344"/>
      <c r="I45" s="344"/>
      <c r="J45" s="344"/>
      <c r="K45" s="344"/>
      <c r="L45" s="344"/>
      <c r="M45" s="344"/>
      <c r="N45" s="344"/>
      <c r="O45" s="344"/>
      <c r="P45" s="344"/>
      <c r="Q45" s="344"/>
      <c r="R45" s="344"/>
      <c r="S45" s="344"/>
      <c r="T45" s="344"/>
      <c r="U45" s="344"/>
      <c r="V45" s="344"/>
    </row>
    <row r="46" spans="1:22" ht="7.5" customHeight="1" x14ac:dyDescent="0.2">
      <c r="A46" s="344"/>
      <c r="B46" s="344"/>
      <c r="C46" s="344"/>
      <c r="D46" s="344"/>
      <c r="E46" s="344"/>
      <c r="F46" s="344"/>
      <c r="G46" s="344"/>
      <c r="H46" s="344"/>
      <c r="I46" s="344"/>
      <c r="J46" s="344"/>
      <c r="K46" s="344"/>
      <c r="L46" s="344"/>
      <c r="M46" s="344"/>
      <c r="N46" s="344"/>
      <c r="O46" s="344"/>
      <c r="P46" s="344"/>
      <c r="Q46" s="344"/>
      <c r="R46" s="344"/>
      <c r="S46" s="344"/>
      <c r="T46" s="344"/>
      <c r="U46" s="344"/>
      <c r="V46" s="344"/>
    </row>
    <row r="47" spans="1:22" ht="7.5" customHeight="1" x14ac:dyDescent="0.2">
      <c r="A47" s="344"/>
      <c r="B47" s="344"/>
      <c r="C47" s="344"/>
      <c r="D47" s="344"/>
      <c r="E47" s="344"/>
      <c r="F47" s="344"/>
      <c r="G47" s="344"/>
      <c r="H47" s="344"/>
      <c r="I47" s="344"/>
      <c r="J47" s="344"/>
      <c r="K47" s="344"/>
      <c r="L47" s="344"/>
      <c r="M47" s="344"/>
      <c r="N47" s="344"/>
      <c r="O47" s="344"/>
      <c r="P47" s="344"/>
      <c r="Q47" s="344"/>
      <c r="R47" s="344"/>
      <c r="S47" s="344"/>
      <c r="T47" s="344"/>
      <c r="U47" s="344"/>
      <c r="V47" s="344"/>
    </row>
    <row r="48" spans="1:22" x14ac:dyDescent="0.3">
      <c r="P48" s="164"/>
    </row>
  </sheetData>
  <mergeCells count="137">
    <mergeCell ref="T2:V2"/>
    <mergeCell ref="A4:C5"/>
    <mergeCell ref="H4:H35"/>
    <mergeCell ref="I4:K5"/>
    <mergeCell ref="P4:P35"/>
    <mergeCell ref="Q4:R5"/>
    <mergeCell ref="O5:O6"/>
    <mergeCell ref="A6:A25"/>
    <mergeCell ref="B6:B10"/>
    <mergeCell ref="D2:F2"/>
    <mergeCell ref="L2:N2"/>
    <mergeCell ref="C6:C10"/>
    <mergeCell ref="E6:E7"/>
    <mergeCell ref="F6:F7"/>
    <mergeCell ref="I6:I25"/>
    <mergeCell ref="J6:J10"/>
    <mergeCell ref="K6:K10"/>
    <mergeCell ref="K21:K25"/>
    <mergeCell ref="E24:E25"/>
    <mergeCell ref="F24:F25"/>
    <mergeCell ref="B11:B15"/>
    <mergeCell ref="C11:C15"/>
    <mergeCell ref="E11:E12"/>
    <mergeCell ref="F11:F12"/>
    <mergeCell ref="J11:J15"/>
    <mergeCell ref="K11:K15"/>
    <mergeCell ref="V6:V7"/>
    <mergeCell ref="O8:O9"/>
    <mergeCell ref="E9:E10"/>
    <mergeCell ref="F9:F10"/>
    <mergeCell ref="M9:M10"/>
    <mergeCell ref="N9:N10"/>
    <mergeCell ref="U9:U10"/>
    <mergeCell ref="V9:V10"/>
    <mergeCell ref="O10:O11"/>
    <mergeCell ref="M11:M12"/>
    <mergeCell ref="M6:M7"/>
    <mergeCell ref="N6:N7"/>
    <mergeCell ref="Q6:Q25"/>
    <mergeCell ref="R6:R10"/>
    <mergeCell ref="S6:S10"/>
    <mergeCell ref="U6:U7"/>
    <mergeCell ref="N11:N12"/>
    <mergeCell ref="R11:R15"/>
    <mergeCell ref="V11:V12"/>
    <mergeCell ref="O13:O14"/>
    <mergeCell ref="E14:E15"/>
    <mergeCell ref="F14:F15"/>
    <mergeCell ref="M14:M15"/>
    <mergeCell ref="N14:N15"/>
    <mergeCell ref="U14:U15"/>
    <mergeCell ref="V14:V15"/>
    <mergeCell ref="O15:O16"/>
    <mergeCell ref="M16:M17"/>
    <mergeCell ref="S11:S15"/>
    <mergeCell ref="U11:U12"/>
    <mergeCell ref="N16:N17"/>
    <mergeCell ref="R16:R20"/>
    <mergeCell ref="S16:S20"/>
    <mergeCell ref="U16:U17"/>
    <mergeCell ref="V16:V17"/>
    <mergeCell ref="O18:O19"/>
    <mergeCell ref="N19:N20"/>
    <mergeCell ref="U19:U20"/>
    <mergeCell ref="V19:V20"/>
    <mergeCell ref="O20:O21"/>
    <mergeCell ref="U21:U22"/>
    <mergeCell ref="V21:V22"/>
    <mergeCell ref="B16:B20"/>
    <mergeCell ref="C16:C20"/>
    <mergeCell ref="E16:E17"/>
    <mergeCell ref="F16:F17"/>
    <mergeCell ref="J16:J20"/>
    <mergeCell ref="K16:K20"/>
    <mergeCell ref="E19:E20"/>
    <mergeCell ref="F19:F20"/>
    <mergeCell ref="M19:M20"/>
    <mergeCell ref="B21:B25"/>
    <mergeCell ref="C21:C25"/>
    <mergeCell ref="E21:E22"/>
    <mergeCell ref="F21:F22"/>
    <mergeCell ref="J21:J25"/>
    <mergeCell ref="M21:M22"/>
    <mergeCell ref="N21:N22"/>
    <mergeCell ref="R21:R25"/>
    <mergeCell ref="S21:S25"/>
    <mergeCell ref="O23:O24"/>
    <mergeCell ref="M24:M25"/>
    <mergeCell ref="N24:N25"/>
    <mergeCell ref="U24:U25"/>
    <mergeCell ref="V24:V25"/>
    <mergeCell ref="O25:O26"/>
    <mergeCell ref="A26:A35"/>
    <mergeCell ref="B26:B30"/>
    <mergeCell ref="C26:C30"/>
    <mergeCell ref="E26:E27"/>
    <mergeCell ref="F26:F27"/>
    <mergeCell ref="I26:I35"/>
    <mergeCell ref="J26:J30"/>
    <mergeCell ref="K26:K30"/>
    <mergeCell ref="V26:V27"/>
    <mergeCell ref="O28:O29"/>
    <mergeCell ref="E29:E30"/>
    <mergeCell ref="F29:F30"/>
    <mergeCell ref="M29:M30"/>
    <mergeCell ref="N29:N30"/>
    <mergeCell ref="U29:U30"/>
    <mergeCell ref="V29:V30"/>
    <mergeCell ref="O30:O31"/>
    <mergeCell ref="M31:M32"/>
    <mergeCell ref="M26:M27"/>
    <mergeCell ref="N26:N27"/>
    <mergeCell ref="Q26:Q35"/>
    <mergeCell ref="A39:V47"/>
    <mergeCell ref="R26:R30"/>
    <mergeCell ref="S26:S30"/>
    <mergeCell ref="U26:U27"/>
    <mergeCell ref="N31:N32"/>
    <mergeCell ref="R31:R35"/>
    <mergeCell ref="S31:S35"/>
    <mergeCell ref="U31:U32"/>
    <mergeCell ref="A37:V37"/>
    <mergeCell ref="A38:V38"/>
    <mergeCell ref="V31:V32"/>
    <mergeCell ref="O33:O34"/>
    <mergeCell ref="E34:E35"/>
    <mergeCell ref="F34:F35"/>
    <mergeCell ref="M34:M35"/>
    <mergeCell ref="N34:N35"/>
    <mergeCell ref="U34:U35"/>
    <mergeCell ref="V34:V35"/>
    <mergeCell ref="B31:B35"/>
    <mergeCell ref="C31:C35"/>
    <mergeCell ref="E31:E32"/>
    <mergeCell ref="F31:F32"/>
    <mergeCell ref="J31:J35"/>
    <mergeCell ref="K31:K35"/>
  </mergeCells>
  <conditionalFormatting sqref="N6:N35">
    <cfRule type="expression" dxfId="22" priority="10">
      <formula>+satisfecho=80</formula>
    </cfRule>
  </conditionalFormatting>
  <conditionalFormatting sqref="O3:O35">
    <cfRule type="expression" dxfId="21" priority="11">
      <formula>+satisfecho=80</formula>
    </cfRule>
  </conditionalFormatting>
  <conditionalFormatting sqref="V6:V35">
    <cfRule type="expression" dxfId="20" priority="1">
      <formula>+satisfecho=80</formula>
    </cfRule>
  </conditionalFormatting>
  <pageMargins left="0.7" right="0.7" top="0.75" bottom="0.75" header="0.3" footer="0.3"/>
  <pageSetup fitToHeight="0" orientation="landscape" r:id="rId1"/>
  <rowBreaks count="1" manualBreakCount="1">
    <brk id="4"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533D-D7BD-4762-BB0A-1BC3E1736DC9}">
  <dimension ref="A1:W35"/>
  <sheetViews>
    <sheetView topLeftCell="A24" zoomScale="145" zoomScaleNormal="145" workbookViewId="0">
      <selection activeCell="B27" sqref="B27:G35"/>
    </sheetView>
  </sheetViews>
  <sheetFormatPr baseColWidth="10" defaultColWidth="11.42578125" defaultRowHeight="16.5" x14ac:dyDescent="0.3"/>
  <cols>
    <col min="1" max="1" width="4.7109375" style="49" customWidth="1"/>
    <col min="2" max="2" width="30.85546875" style="20" customWidth="1"/>
    <col min="3" max="3" width="15.28515625" style="19" customWidth="1"/>
    <col min="4" max="4" width="28.140625" style="28" customWidth="1"/>
    <col min="5" max="5" width="15.140625" style="14" hidden="1" customWidth="1"/>
    <col min="6" max="6" width="14" style="30" customWidth="1"/>
    <col min="7" max="7" width="9.42578125" style="53" customWidth="1"/>
    <col min="8" max="8" width="2" style="69" hidden="1" customWidth="1"/>
    <col min="9" max="9" width="5.140625" style="48" hidden="1" customWidth="1"/>
    <col min="10" max="10" width="4.28515625" style="30" hidden="1" customWidth="1"/>
    <col min="11" max="11" width="2.7109375" style="24" hidden="1" customWidth="1"/>
    <col min="12" max="12" width="5.5703125" style="46" hidden="1" customWidth="1"/>
    <col min="13" max="13" width="15.140625" style="14" hidden="1" customWidth="1"/>
    <col min="14" max="14" width="11.7109375" style="14" hidden="1" customWidth="1"/>
    <col min="15" max="15" width="12.5703125" style="24" hidden="1" customWidth="1"/>
    <col min="16" max="16" width="1.5703125" style="69" hidden="1" customWidth="1"/>
    <col min="17" max="17" width="5.7109375" style="80" hidden="1" customWidth="1"/>
    <col min="18" max="18" width="8.85546875" style="42" hidden="1" customWidth="1"/>
    <col min="19" max="19" width="36.42578125" style="43" hidden="1" customWidth="1"/>
    <col min="20" max="20" width="10.85546875" style="24" hidden="1" customWidth="1"/>
    <col min="21" max="21" width="15.140625" style="14" hidden="1" customWidth="1"/>
    <col min="22" max="22" width="11.7109375" style="30" hidden="1" customWidth="1"/>
    <col min="23" max="23" width="9.42578125" style="20" hidden="1" customWidth="1"/>
    <col min="24" max="34" width="0" style="24" hidden="1" customWidth="1"/>
    <col min="35" max="16384" width="11.42578125" style="24"/>
  </cols>
  <sheetData>
    <row r="1" spans="1:23" ht="23.25" x14ac:dyDescent="0.35">
      <c r="A1" s="24"/>
      <c r="B1" s="110" t="s">
        <v>153</v>
      </c>
    </row>
    <row r="2" spans="1:23" s="37" customFormat="1" x14ac:dyDescent="0.3">
      <c r="A2" s="49"/>
      <c r="B2" s="109"/>
      <c r="C2" s="19"/>
      <c r="D2" s="12"/>
      <c r="E2" s="296" t="s">
        <v>122</v>
      </c>
      <c r="F2" s="296"/>
      <c r="G2" s="296"/>
      <c r="H2" s="89"/>
      <c r="I2" s="48"/>
      <c r="J2" s="88"/>
      <c r="L2" s="90"/>
      <c r="M2" s="296" t="s">
        <v>122</v>
      </c>
      <c r="N2" s="296"/>
      <c r="O2" s="296"/>
      <c r="P2" s="89"/>
      <c r="Q2" s="91"/>
      <c r="R2" s="92"/>
      <c r="S2" s="93"/>
      <c r="U2" s="296" t="s">
        <v>149</v>
      </c>
      <c r="V2" s="296"/>
      <c r="W2" s="296"/>
    </row>
    <row r="3" spans="1:23" s="19" customFormat="1" ht="18.75" customHeight="1" x14ac:dyDescent="0.25">
      <c r="A3" s="44"/>
      <c r="B3" s="121" t="s">
        <v>59</v>
      </c>
      <c r="C3" s="114" t="s">
        <v>58</v>
      </c>
      <c r="D3" s="121" t="s">
        <v>60</v>
      </c>
      <c r="E3" s="94" t="s">
        <v>103</v>
      </c>
      <c r="F3" s="40" t="s">
        <v>102</v>
      </c>
      <c r="G3" s="52" t="s">
        <v>47</v>
      </c>
      <c r="H3" s="68"/>
      <c r="I3" s="44" t="s">
        <v>58</v>
      </c>
      <c r="J3" s="21" t="s">
        <v>59</v>
      </c>
      <c r="K3" s="16" t="s">
        <v>58</v>
      </c>
      <c r="L3" s="12" t="s">
        <v>60</v>
      </c>
      <c r="M3" s="95" t="s">
        <v>103</v>
      </c>
      <c r="N3" s="98" t="s">
        <v>102</v>
      </c>
      <c r="O3" s="47" t="s">
        <v>47</v>
      </c>
      <c r="P3" s="70"/>
      <c r="Q3" s="81" t="s">
        <v>58</v>
      </c>
      <c r="R3" s="67" t="s">
        <v>59</v>
      </c>
      <c r="S3" s="67"/>
      <c r="T3" s="15" t="s">
        <v>58</v>
      </c>
      <c r="U3" s="94" t="s">
        <v>103</v>
      </c>
      <c r="V3" s="40" t="s">
        <v>102</v>
      </c>
      <c r="W3" s="41" t="s">
        <v>148</v>
      </c>
    </row>
    <row r="4" spans="1:23" ht="12.75" hidden="1" customHeight="1" x14ac:dyDescent="0.3">
      <c r="A4" s="369" t="s">
        <v>110</v>
      </c>
      <c r="B4" s="318" t="s">
        <v>111</v>
      </c>
      <c r="C4" s="370" t="s">
        <v>142</v>
      </c>
      <c r="D4" s="251" t="s">
        <v>112</v>
      </c>
      <c r="E4" s="56">
        <v>5</v>
      </c>
      <c r="F4" s="345" t="s">
        <v>4</v>
      </c>
      <c r="G4" s="339">
        <v>0.06</v>
      </c>
      <c r="M4" s="26"/>
      <c r="N4" s="29"/>
    </row>
    <row r="5" spans="1:23" ht="12.75" hidden="1" customHeight="1" x14ac:dyDescent="0.3">
      <c r="A5" s="369"/>
      <c r="B5" s="318"/>
      <c r="C5" s="370"/>
      <c r="D5" s="251"/>
      <c r="E5" s="56">
        <v>4</v>
      </c>
      <c r="F5" s="345"/>
      <c r="G5" s="339"/>
      <c r="N5" s="28"/>
    </row>
    <row r="6" spans="1:23" hidden="1" x14ac:dyDescent="0.3">
      <c r="A6" s="369"/>
      <c r="B6" s="318"/>
      <c r="C6" s="370"/>
      <c r="D6" s="251"/>
      <c r="E6" s="56">
        <v>54</v>
      </c>
      <c r="F6" s="1" t="s">
        <v>15</v>
      </c>
      <c r="G6" s="4">
        <v>0.15</v>
      </c>
    </row>
    <row r="7" spans="1:23" ht="48" customHeight="1" x14ac:dyDescent="0.3">
      <c r="A7" s="369"/>
      <c r="B7" s="318"/>
      <c r="C7" s="370"/>
      <c r="D7" s="251"/>
      <c r="E7" s="56">
        <v>23</v>
      </c>
      <c r="F7" s="246" t="s">
        <v>48</v>
      </c>
      <c r="G7" s="247">
        <v>0.79</v>
      </c>
    </row>
    <row r="8" spans="1:23" ht="12.75" customHeight="1" x14ac:dyDescent="0.3">
      <c r="A8" s="369"/>
      <c r="B8" s="318"/>
      <c r="C8" s="370"/>
      <c r="D8" s="251"/>
      <c r="E8" s="56">
        <v>65</v>
      </c>
      <c r="F8" s="246"/>
      <c r="G8" s="247"/>
    </row>
    <row r="9" spans="1:23" ht="12.75" hidden="1" customHeight="1" x14ac:dyDescent="0.3">
      <c r="A9" s="369"/>
      <c r="B9" s="318"/>
      <c r="C9" s="296" t="s">
        <v>142</v>
      </c>
      <c r="D9" s="251" t="s">
        <v>113</v>
      </c>
      <c r="E9" s="56">
        <v>5</v>
      </c>
      <c r="F9" s="246" t="s">
        <v>4</v>
      </c>
      <c r="G9" s="247">
        <v>0.06</v>
      </c>
    </row>
    <row r="10" spans="1:23" ht="12.75" hidden="1" customHeight="1" x14ac:dyDescent="0.3">
      <c r="A10" s="369"/>
      <c r="B10" s="318"/>
      <c r="C10" s="296"/>
      <c r="D10" s="251"/>
      <c r="E10" s="56">
        <v>4</v>
      </c>
      <c r="F10" s="246"/>
      <c r="G10" s="247"/>
    </row>
    <row r="11" spans="1:23" hidden="1" x14ac:dyDescent="0.3">
      <c r="A11" s="369"/>
      <c r="B11" s="318"/>
      <c r="C11" s="296"/>
      <c r="D11" s="251"/>
      <c r="E11" s="56">
        <v>59</v>
      </c>
      <c r="F11" s="174" t="s">
        <v>15</v>
      </c>
      <c r="G11" s="181">
        <v>0.16</v>
      </c>
    </row>
    <row r="12" spans="1:23" ht="48.75" customHeight="1" x14ac:dyDescent="0.3">
      <c r="A12" s="369"/>
      <c r="B12" s="318"/>
      <c r="C12" s="296"/>
      <c r="D12" s="251"/>
      <c r="E12" s="56">
        <v>24</v>
      </c>
      <c r="F12" s="246" t="s">
        <v>48</v>
      </c>
      <c r="G12" s="247">
        <v>0.78</v>
      </c>
    </row>
    <row r="13" spans="1:23" ht="12.75" customHeight="1" x14ac:dyDescent="0.3">
      <c r="A13" s="369"/>
      <c r="B13" s="318"/>
      <c r="C13" s="296"/>
      <c r="D13" s="251"/>
      <c r="E13" s="56">
        <v>59</v>
      </c>
      <c r="F13" s="246"/>
      <c r="G13" s="247"/>
    </row>
    <row r="14" spans="1:23" ht="12.75" hidden="1" customHeight="1" x14ac:dyDescent="0.3">
      <c r="A14" s="369"/>
      <c r="B14" s="318"/>
      <c r="C14" s="296" t="s">
        <v>142</v>
      </c>
      <c r="D14" s="251" t="s">
        <v>114</v>
      </c>
      <c r="E14" s="56">
        <v>5</v>
      </c>
      <c r="F14" s="246" t="s">
        <v>4</v>
      </c>
      <c r="G14" s="247">
        <v>0.06</v>
      </c>
    </row>
    <row r="15" spans="1:23" ht="12.75" hidden="1" customHeight="1" x14ac:dyDescent="0.3">
      <c r="A15" s="369"/>
      <c r="B15" s="318"/>
      <c r="C15" s="296"/>
      <c r="D15" s="251"/>
      <c r="E15" s="56">
        <v>4</v>
      </c>
      <c r="F15" s="246"/>
      <c r="G15" s="247"/>
    </row>
    <row r="16" spans="1:23" hidden="1" x14ac:dyDescent="0.3">
      <c r="A16" s="369"/>
      <c r="B16" s="318"/>
      <c r="C16" s="296"/>
      <c r="D16" s="251"/>
      <c r="E16" s="56">
        <v>53</v>
      </c>
      <c r="F16" s="174" t="s">
        <v>15</v>
      </c>
      <c r="G16" s="181">
        <v>0.22</v>
      </c>
    </row>
    <row r="17" spans="1:7" ht="39.75" customHeight="1" x14ac:dyDescent="0.3">
      <c r="A17" s="369"/>
      <c r="B17" s="318"/>
      <c r="C17" s="296"/>
      <c r="D17" s="251"/>
      <c r="E17" s="56">
        <v>33</v>
      </c>
      <c r="F17" s="246" t="s">
        <v>48</v>
      </c>
      <c r="G17" s="247">
        <v>0.72</v>
      </c>
    </row>
    <row r="18" spans="1:7" ht="12.75" customHeight="1" x14ac:dyDescent="0.3">
      <c r="A18" s="369"/>
      <c r="B18" s="318"/>
      <c r="C18" s="296"/>
      <c r="D18" s="251"/>
      <c r="E18" s="56">
        <v>56</v>
      </c>
      <c r="F18" s="246"/>
      <c r="G18" s="247"/>
    </row>
    <row r="19" spans="1:7" ht="12.75" hidden="1" customHeight="1" x14ac:dyDescent="0.3">
      <c r="A19" s="369"/>
      <c r="B19" s="318"/>
      <c r="C19" s="296" t="s">
        <v>142</v>
      </c>
      <c r="D19" s="251" t="s">
        <v>115</v>
      </c>
      <c r="E19" s="56">
        <v>7</v>
      </c>
      <c r="F19" s="246" t="s">
        <v>4</v>
      </c>
      <c r="G19" s="247">
        <v>7.0000000000000007E-2</v>
      </c>
    </row>
    <row r="20" spans="1:7" ht="12.75" hidden="1" customHeight="1" x14ac:dyDescent="0.3">
      <c r="A20" s="369"/>
      <c r="B20" s="318"/>
      <c r="C20" s="296"/>
      <c r="D20" s="251"/>
      <c r="E20" s="56">
        <v>4</v>
      </c>
      <c r="F20" s="246"/>
      <c r="G20" s="247"/>
    </row>
    <row r="21" spans="1:7" hidden="1" x14ac:dyDescent="0.3">
      <c r="A21" s="369"/>
      <c r="B21" s="318"/>
      <c r="C21" s="296"/>
      <c r="D21" s="251"/>
      <c r="E21" s="56">
        <v>54</v>
      </c>
      <c r="F21" s="174" t="s">
        <v>15</v>
      </c>
      <c r="G21" s="181">
        <v>0.24</v>
      </c>
    </row>
    <row r="22" spans="1:7" ht="60.75" customHeight="1" x14ac:dyDescent="0.3">
      <c r="A22" s="369"/>
      <c r="B22" s="318"/>
      <c r="C22" s="296"/>
      <c r="D22" s="251"/>
      <c r="E22" s="56">
        <v>36</v>
      </c>
      <c r="F22" s="246" t="s">
        <v>48</v>
      </c>
      <c r="G22" s="247">
        <v>0.69</v>
      </c>
    </row>
    <row r="23" spans="1:7" ht="12.75" customHeight="1" x14ac:dyDescent="0.3">
      <c r="A23" s="369"/>
      <c r="B23" s="318"/>
      <c r="C23" s="296"/>
      <c r="D23" s="251"/>
      <c r="E23" s="56">
        <v>50</v>
      </c>
      <c r="F23" s="246"/>
      <c r="G23" s="247"/>
    </row>
    <row r="25" spans="1:7" x14ac:dyDescent="0.3">
      <c r="B25" s="238" t="s">
        <v>53</v>
      </c>
      <c r="C25" s="238"/>
      <c r="D25" s="238"/>
      <c r="E25" s="238"/>
      <c r="F25" s="238"/>
      <c r="G25" s="238"/>
    </row>
    <row r="26" spans="1:7" x14ac:dyDescent="0.3">
      <c r="B26" s="347" t="s">
        <v>159</v>
      </c>
      <c r="C26" s="347"/>
      <c r="D26" s="347"/>
      <c r="E26" s="347"/>
      <c r="F26" s="347"/>
      <c r="G26" s="347"/>
    </row>
    <row r="27" spans="1:7" ht="9.75" customHeight="1" x14ac:dyDescent="0.3">
      <c r="B27" s="344" t="s">
        <v>174</v>
      </c>
      <c r="C27" s="344"/>
      <c r="D27" s="344"/>
      <c r="E27" s="344"/>
      <c r="F27" s="344"/>
      <c r="G27" s="344"/>
    </row>
    <row r="28" spans="1:7" ht="9.75" customHeight="1" x14ac:dyDescent="0.3">
      <c r="B28" s="344"/>
      <c r="C28" s="344"/>
      <c r="D28" s="344"/>
      <c r="E28" s="344"/>
      <c r="F28" s="344"/>
      <c r="G28" s="344"/>
    </row>
    <row r="29" spans="1:7" ht="9.75" customHeight="1" x14ac:dyDescent="0.3">
      <c r="B29" s="344"/>
      <c r="C29" s="344"/>
      <c r="D29" s="344"/>
      <c r="E29" s="344"/>
      <c r="F29" s="344"/>
      <c r="G29" s="344"/>
    </row>
    <row r="30" spans="1:7" ht="9.75" customHeight="1" x14ac:dyDescent="0.3">
      <c r="B30" s="344"/>
      <c r="C30" s="344"/>
      <c r="D30" s="344"/>
      <c r="E30" s="344"/>
      <c r="F30" s="344"/>
      <c r="G30" s="344"/>
    </row>
    <row r="31" spans="1:7" ht="9.75" customHeight="1" x14ac:dyDescent="0.3">
      <c r="B31" s="344"/>
      <c r="C31" s="344"/>
      <c r="D31" s="344"/>
      <c r="E31" s="344"/>
      <c r="F31" s="344"/>
      <c r="G31" s="344"/>
    </row>
    <row r="32" spans="1:7" ht="9.75" customHeight="1" x14ac:dyDescent="0.3">
      <c r="B32" s="344"/>
      <c r="C32" s="344"/>
      <c r="D32" s="344"/>
      <c r="E32" s="344"/>
      <c r="F32" s="344"/>
      <c r="G32" s="344"/>
    </row>
    <row r="33" spans="2:7" ht="9.75" customHeight="1" x14ac:dyDescent="0.3">
      <c r="B33" s="344"/>
      <c r="C33" s="344"/>
      <c r="D33" s="344"/>
      <c r="E33" s="344"/>
      <c r="F33" s="344"/>
      <c r="G33" s="344"/>
    </row>
    <row r="34" spans="2:7" ht="9.75" customHeight="1" x14ac:dyDescent="0.3">
      <c r="B34" s="344"/>
      <c r="C34" s="344"/>
      <c r="D34" s="344"/>
      <c r="E34" s="344"/>
      <c r="F34" s="344"/>
      <c r="G34" s="344"/>
    </row>
    <row r="35" spans="2:7" ht="9.75" customHeight="1" x14ac:dyDescent="0.3">
      <c r="B35" s="344"/>
      <c r="C35" s="344"/>
      <c r="D35" s="344"/>
      <c r="E35" s="344"/>
      <c r="F35" s="344"/>
      <c r="G35" s="344"/>
    </row>
  </sheetData>
  <mergeCells count="32">
    <mergeCell ref="U2:W2"/>
    <mergeCell ref="B25:G25"/>
    <mergeCell ref="B26:G26"/>
    <mergeCell ref="B27:G35"/>
    <mergeCell ref="E2:G2"/>
    <mergeCell ref="M2:O2"/>
    <mergeCell ref="G4:G5"/>
    <mergeCell ref="F7:F8"/>
    <mergeCell ref="G7:G8"/>
    <mergeCell ref="C9:C13"/>
    <mergeCell ref="D9:D13"/>
    <mergeCell ref="G9:G10"/>
    <mergeCell ref="G12:G13"/>
    <mergeCell ref="G14:G15"/>
    <mergeCell ref="G17:G18"/>
    <mergeCell ref="G19:G20"/>
    <mergeCell ref="G22:G23"/>
    <mergeCell ref="A4:A23"/>
    <mergeCell ref="B4:B23"/>
    <mergeCell ref="C4:C8"/>
    <mergeCell ref="D4:D8"/>
    <mergeCell ref="F4:F5"/>
    <mergeCell ref="F9:F10"/>
    <mergeCell ref="F12:F13"/>
    <mergeCell ref="C14:C18"/>
    <mergeCell ref="D14:D18"/>
    <mergeCell ref="F14:F15"/>
    <mergeCell ref="F17:F18"/>
    <mergeCell ref="C19:C23"/>
    <mergeCell ref="D19:D23"/>
    <mergeCell ref="F19:F20"/>
    <mergeCell ref="F22:F23"/>
  </mergeCells>
  <conditionalFormatting sqref="G4:G23">
    <cfRule type="expression" dxfId="19" priority="1">
      <formula>+satisfecho=80</formula>
    </cfRule>
  </conditionalFormatting>
  <conditionalFormatting sqref="P3">
    <cfRule type="expression" dxfId="18" priority="8">
      <formula>+satisfecho=80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50CA8-A4B2-4ED1-B917-EE5EFE5B272E}">
  <dimension ref="A1:V36"/>
  <sheetViews>
    <sheetView topLeftCell="A18" zoomScale="130" zoomScaleNormal="130" workbookViewId="0">
      <selection activeCell="A27" sqref="A27:V35"/>
    </sheetView>
  </sheetViews>
  <sheetFormatPr baseColWidth="10" defaultColWidth="11.42578125" defaultRowHeight="16.5" x14ac:dyDescent="0.3"/>
  <cols>
    <col min="1" max="1" width="26.42578125" style="24" customWidth="1"/>
    <col min="2" max="2" width="17.85546875" style="19" customWidth="1"/>
    <col min="3" max="3" width="30.42578125" style="33" customWidth="1"/>
    <col min="4" max="4" width="15.28515625" style="14" hidden="1" customWidth="1"/>
    <col min="5" max="5" width="12" style="30" bestFit="1" customWidth="1"/>
    <col min="6" max="6" width="7.42578125" style="53" customWidth="1"/>
    <col min="7" max="7" width="1.5703125" style="69" customWidth="1"/>
    <col min="8" max="8" width="4.42578125" style="48" hidden="1" customWidth="1"/>
    <col min="9" max="9" width="19.140625" style="24" hidden="1" customWidth="1"/>
    <col min="10" max="10" width="21.85546875" style="24" hidden="1" customWidth="1"/>
    <col min="11" max="11" width="24.28515625" style="46" hidden="1" customWidth="1"/>
    <col min="12" max="12" width="15.85546875" style="14" hidden="1" customWidth="1"/>
    <col min="13" max="13" width="11.7109375" style="14" bestFit="1" customWidth="1"/>
    <col min="14" max="14" width="9.140625" style="24" customWidth="1"/>
    <col min="15" max="15" width="1.5703125" style="69" customWidth="1"/>
    <col min="16" max="16" width="5.7109375" style="80" hidden="1" customWidth="1"/>
    <col min="17" max="17" width="8.85546875" style="42" hidden="1" customWidth="1"/>
    <col min="18" max="18" width="13.85546875" style="43" hidden="1" customWidth="1"/>
    <col min="19" max="19" width="10.85546875" style="24" hidden="1" customWidth="1"/>
    <col min="20" max="20" width="15" style="14" hidden="1" customWidth="1"/>
    <col min="21" max="21" width="15" style="30" customWidth="1"/>
    <col min="22" max="22" width="9.42578125" style="20" customWidth="1"/>
    <col min="23" max="16384" width="11.42578125" style="24"/>
  </cols>
  <sheetData>
    <row r="1" spans="1:22" ht="23.25" x14ac:dyDescent="0.35">
      <c r="A1" s="113" t="s">
        <v>74</v>
      </c>
    </row>
    <row r="2" spans="1:22" s="37" customFormat="1" x14ac:dyDescent="0.3">
      <c r="B2" s="19"/>
      <c r="C2" s="21"/>
      <c r="D2" s="296" t="s">
        <v>123</v>
      </c>
      <c r="E2" s="296"/>
      <c r="F2" s="296"/>
      <c r="G2" s="89"/>
      <c r="H2" s="48"/>
      <c r="K2" s="90"/>
      <c r="L2" s="296" t="s">
        <v>122</v>
      </c>
      <c r="M2" s="296"/>
      <c r="N2" s="296"/>
      <c r="O2" s="89"/>
      <c r="P2" s="91"/>
      <c r="Q2" s="92"/>
      <c r="R2" s="93"/>
      <c r="T2" s="296" t="s">
        <v>149</v>
      </c>
      <c r="U2" s="296"/>
      <c r="V2" s="296"/>
    </row>
    <row r="3" spans="1:22" s="19" customFormat="1" ht="17.25" customHeight="1" x14ac:dyDescent="0.25">
      <c r="A3" s="121" t="s">
        <v>59</v>
      </c>
      <c r="B3" s="114" t="s">
        <v>58</v>
      </c>
      <c r="C3" s="123" t="s">
        <v>60</v>
      </c>
      <c r="D3" s="94" t="s">
        <v>103</v>
      </c>
      <c r="E3" s="40" t="s">
        <v>102</v>
      </c>
      <c r="F3" s="52" t="s">
        <v>47</v>
      </c>
      <c r="G3" s="68"/>
      <c r="H3" s="44" t="s">
        <v>58</v>
      </c>
      <c r="I3" s="12" t="s">
        <v>59</v>
      </c>
      <c r="J3" s="16" t="s">
        <v>58</v>
      </c>
      <c r="K3" s="12" t="s">
        <v>60</v>
      </c>
      <c r="L3" s="94" t="s">
        <v>103</v>
      </c>
      <c r="M3" s="40" t="s">
        <v>102</v>
      </c>
      <c r="N3" s="41" t="s">
        <v>47</v>
      </c>
      <c r="O3" s="70"/>
      <c r="P3" s="81" t="s">
        <v>58</v>
      </c>
      <c r="Q3" s="67" t="s">
        <v>59</v>
      </c>
      <c r="R3" s="67"/>
      <c r="S3" s="13" t="s">
        <v>58</v>
      </c>
      <c r="T3" s="94" t="s">
        <v>103</v>
      </c>
      <c r="U3" s="40" t="s">
        <v>102</v>
      </c>
      <c r="V3" s="41" t="s">
        <v>47</v>
      </c>
    </row>
    <row r="4" spans="1:22" ht="12.75" hidden="1" customHeight="1" x14ac:dyDescent="0.2">
      <c r="A4" s="331" t="s">
        <v>100</v>
      </c>
      <c r="B4" s="296" t="s">
        <v>108</v>
      </c>
      <c r="C4" s="266" t="s">
        <v>44</v>
      </c>
      <c r="D4" s="51">
        <v>20</v>
      </c>
      <c r="E4" s="335" t="s">
        <v>4</v>
      </c>
      <c r="F4" s="352">
        <v>0.06</v>
      </c>
      <c r="H4" s="365" t="s">
        <v>74</v>
      </c>
      <c r="I4" s="357" t="s">
        <v>100</v>
      </c>
      <c r="J4" s="296" t="s">
        <v>108</v>
      </c>
      <c r="K4" s="376" t="s">
        <v>44</v>
      </c>
      <c r="L4" s="56">
        <v>0</v>
      </c>
      <c r="M4" s="371" t="s">
        <v>4</v>
      </c>
      <c r="N4" s="372">
        <v>0.01</v>
      </c>
      <c r="O4" s="127"/>
      <c r="P4" s="373" t="s">
        <v>74</v>
      </c>
      <c r="Q4" s="374" t="s">
        <v>100</v>
      </c>
      <c r="R4" s="262" t="s">
        <v>44</v>
      </c>
      <c r="S4" s="370" t="s">
        <v>108</v>
      </c>
      <c r="T4" s="140">
        <v>1</v>
      </c>
      <c r="U4" s="371" t="s">
        <v>4</v>
      </c>
      <c r="V4" s="375">
        <v>0.02</v>
      </c>
    </row>
    <row r="5" spans="1:22" ht="12.75" hidden="1" customHeight="1" x14ac:dyDescent="0.2">
      <c r="A5" s="331"/>
      <c r="B5" s="296"/>
      <c r="C5" s="266"/>
      <c r="D5" s="51">
        <v>4</v>
      </c>
      <c r="E5" s="335"/>
      <c r="F5" s="353"/>
      <c r="H5" s="365"/>
      <c r="I5" s="357"/>
      <c r="J5" s="296"/>
      <c r="K5" s="377"/>
      <c r="L5" s="56">
        <v>1</v>
      </c>
      <c r="M5" s="371"/>
      <c r="N5" s="372"/>
      <c r="O5" s="127"/>
      <c r="P5" s="373"/>
      <c r="Q5" s="374"/>
      <c r="R5" s="263"/>
      <c r="S5" s="370"/>
      <c r="T5" s="140">
        <v>1</v>
      </c>
      <c r="U5" s="371"/>
      <c r="V5" s="375"/>
    </row>
    <row r="6" spans="1:22" hidden="1" x14ac:dyDescent="0.25">
      <c r="A6" s="331"/>
      <c r="B6" s="296"/>
      <c r="C6" s="266"/>
      <c r="D6" s="51">
        <v>131</v>
      </c>
      <c r="E6" s="34" t="s">
        <v>15</v>
      </c>
      <c r="F6" s="36">
        <v>0.18</v>
      </c>
      <c r="H6" s="365"/>
      <c r="I6" s="357"/>
      <c r="J6" s="296"/>
      <c r="K6" s="377"/>
      <c r="L6" s="56">
        <v>74</v>
      </c>
      <c r="M6" s="136" t="s">
        <v>15</v>
      </c>
      <c r="N6" s="137">
        <v>0.12</v>
      </c>
      <c r="O6" s="127"/>
      <c r="P6" s="373"/>
      <c r="Q6" s="374"/>
      <c r="R6" s="263"/>
      <c r="S6" s="370"/>
      <c r="T6" s="140">
        <v>43</v>
      </c>
      <c r="U6" s="136" t="s">
        <v>15</v>
      </c>
      <c r="V6" s="138">
        <v>0.09</v>
      </c>
    </row>
    <row r="7" spans="1:22" ht="12.75" x14ac:dyDescent="0.2">
      <c r="A7" s="379"/>
      <c r="B7" s="296"/>
      <c r="C7" s="267"/>
      <c r="D7" s="51">
        <v>77</v>
      </c>
      <c r="E7" s="309" t="s">
        <v>48</v>
      </c>
      <c r="F7" s="254">
        <v>0.76</v>
      </c>
      <c r="H7" s="365"/>
      <c r="I7" s="357"/>
      <c r="J7" s="296"/>
      <c r="K7" s="377"/>
      <c r="L7" s="56">
        <v>18</v>
      </c>
      <c r="M7" s="371" t="s">
        <v>48</v>
      </c>
      <c r="N7" s="372">
        <v>0.87</v>
      </c>
      <c r="O7" s="127"/>
      <c r="P7" s="373"/>
      <c r="Q7" s="374"/>
      <c r="R7" s="263"/>
      <c r="S7" s="370"/>
      <c r="T7" s="140">
        <v>10</v>
      </c>
      <c r="U7" s="371" t="s">
        <v>48</v>
      </c>
      <c r="V7" s="375">
        <v>0.89</v>
      </c>
    </row>
    <row r="8" spans="1:22" ht="28.5" customHeight="1" x14ac:dyDescent="0.2">
      <c r="A8" s="331"/>
      <c r="B8" s="296"/>
      <c r="C8" s="266"/>
      <c r="D8" s="51">
        <v>188</v>
      </c>
      <c r="E8" s="309"/>
      <c r="F8" s="255"/>
      <c r="H8" s="365"/>
      <c r="I8" s="357"/>
      <c r="J8" s="296"/>
      <c r="K8" s="378"/>
      <c r="L8" s="56">
        <v>58</v>
      </c>
      <c r="M8" s="371"/>
      <c r="N8" s="372"/>
      <c r="O8" s="127"/>
      <c r="P8" s="373"/>
      <c r="Q8" s="374"/>
      <c r="R8" s="264"/>
      <c r="S8" s="370"/>
      <c r="T8" s="140">
        <v>51</v>
      </c>
      <c r="U8" s="371"/>
      <c r="V8" s="375"/>
    </row>
    <row r="9" spans="1:22" ht="12.75" hidden="1" customHeight="1" x14ac:dyDescent="0.2">
      <c r="A9" s="331"/>
      <c r="B9" s="296" t="s">
        <v>109</v>
      </c>
      <c r="C9" s="266" t="s">
        <v>45</v>
      </c>
      <c r="D9" s="51">
        <v>8</v>
      </c>
      <c r="E9" s="309" t="s">
        <v>4</v>
      </c>
      <c r="F9" s="254">
        <v>0.04</v>
      </c>
      <c r="H9" s="365"/>
      <c r="I9" s="357"/>
      <c r="J9" s="296" t="s">
        <v>109</v>
      </c>
      <c r="K9" s="376" t="s">
        <v>45</v>
      </c>
      <c r="L9" s="56">
        <v>0</v>
      </c>
      <c r="M9" s="371" t="s">
        <v>4</v>
      </c>
      <c r="N9" s="372">
        <v>0.01</v>
      </c>
      <c r="O9" s="127"/>
      <c r="P9" s="373"/>
      <c r="Q9" s="374"/>
      <c r="R9" s="262" t="s">
        <v>45</v>
      </c>
      <c r="S9" s="370" t="s">
        <v>109</v>
      </c>
      <c r="T9" s="140">
        <v>0</v>
      </c>
      <c r="U9" s="371" t="s">
        <v>4</v>
      </c>
      <c r="V9" s="375">
        <v>0.01</v>
      </c>
    </row>
    <row r="10" spans="1:22" ht="12.75" hidden="1" customHeight="1" x14ac:dyDescent="0.2">
      <c r="A10" s="331"/>
      <c r="B10" s="296"/>
      <c r="C10" s="266"/>
      <c r="D10" s="51">
        <v>9</v>
      </c>
      <c r="E10" s="309"/>
      <c r="F10" s="255"/>
      <c r="H10" s="365"/>
      <c r="I10" s="357"/>
      <c r="J10" s="296"/>
      <c r="K10" s="377"/>
      <c r="L10" s="56">
        <v>1</v>
      </c>
      <c r="M10" s="371"/>
      <c r="N10" s="372"/>
      <c r="O10" s="127"/>
      <c r="P10" s="373"/>
      <c r="Q10" s="374"/>
      <c r="R10" s="263"/>
      <c r="S10" s="370"/>
      <c r="T10" s="140">
        <v>1</v>
      </c>
      <c r="U10" s="371"/>
      <c r="V10" s="375"/>
    </row>
    <row r="11" spans="1:22" hidden="1" x14ac:dyDescent="0.25">
      <c r="A11" s="331"/>
      <c r="B11" s="296"/>
      <c r="C11" s="266"/>
      <c r="D11" s="51">
        <v>151</v>
      </c>
      <c r="E11" s="145" t="s">
        <v>15</v>
      </c>
      <c r="F11" s="180">
        <v>0.17</v>
      </c>
      <c r="H11" s="365"/>
      <c r="I11" s="357"/>
      <c r="J11" s="296"/>
      <c r="K11" s="377"/>
      <c r="L11" s="56">
        <v>76</v>
      </c>
      <c r="M11" s="136" t="s">
        <v>15</v>
      </c>
      <c r="N11" s="137">
        <v>7.0000000000000007E-2</v>
      </c>
      <c r="O11" s="127"/>
      <c r="P11" s="373"/>
      <c r="Q11" s="374"/>
      <c r="R11" s="263"/>
      <c r="S11" s="370"/>
      <c r="T11" s="140">
        <v>53</v>
      </c>
      <c r="U11" s="136" t="s">
        <v>15</v>
      </c>
      <c r="V11" s="138">
        <v>0.06</v>
      </c>
    </row>
    <row r="12" spans="1:22" ht="25.5" customHeight="1" x14ac:dyDescent="0.2">
      <c r="A12" s="379"/>
      <c r="B12" s="296"/>
      <c r="C12" s="267"/>
      <c r="D12" s="51">
        <v>72</v>
      </c>
      <c r="E12" s="309" t="s">
        <v>48</v>
      </c>
      <c r="F12" s="254">
        <v>0.79</v>
      </c>
      <c r="H12" s="365"/>
      <c r="I12" s="357"/>
      <c r="J12" s="296"/>
      <c r="K12" s="377"/>
      <c r="L12" s="56">
        <v>10</v>
      </c>
      <c r="M12" s="371" t="s">
        <v>48</v>
      </c>
      <c r="N12" s="372">
        <v>0.93</v>
      </c>
      <c r="O12" s="127"/>
      <c r="P12" s="373"/>
      <c r="Q12" s="374"/>
      <c r="R12" s="263"/>
      <c r="S12" s="370"/>
      <c r="T12" s="140">
        <v>6</v>
      </c>
      <c r="U12" s="371" t="s">
        <v>48</v>
      </c>
      <c r="V12" s="375">
        <v>0.93</v>
      </c>
    </row>
    <row r="13" spans="1:22" ht="25.5" customHeight="1" x14ac:dyDescent="0.2">
      <c r="A13" s="331"/>
      <c r="B13" s="296"/>
      <c r="C13" s="266"/>
      <c r="D13" s="51">
        <v>180</v>
      </c>
      <c r="E13" s="309"/>
      <c r="F13" s="255"/>
      <c r="H13" s="365"/>
      <c r="I13" s="357"/>
      <c r="J13" s="296"/>
      <c r="K13" s="378"/>
      <c r="L13" s="56">
        <v>64</v>
      </c>
      <c r="M13" s="371"/>
      <c r="N13" s="372"/>
      <c r="O13" s="127"/>
      <c r="P13" s="373"/>
      <c r="Q13" s="374"/>
      <c r="R13" s="264"/>
      <c r="S13" s="370"/>
      <c r="T13" s="140">
        <v>46</v>
      </c>
      <c r="U13" s="371"/>
      <c r="V13" s="375"/>
    </row>
    <row r="14" spans="1:22" ht="12.75" hidden="1" customHeight="1" x14ac:dyDescent="0.2">
      <c r="A14" s="331"/>
      <c r="B14" s="296" t="s">
        <v>109</v>
      </c>
      <c r="C14" s="266" t="s">
        <v>46</v>
      </c>
      <c r="D14" s="51">
        <v>8</v>
      </c>
      <c r="E14" s="309" t="s">
        <v>4</v>
      </c>
      <c r="F14" s="254">
        <v>0.04</v>
      </c>
      <c r="H14" s="365"/>
      <c r="I14" s="357"/>
      <c r="J14" s="296" t="s">
        <v>109</v>
      </c>
      <c r="K14" s="376" t="s">
        <v>46</v>
      </c>
      <c r="L14" s="56">
        <v>3</v>
      </c>
      <c r="M14" s="371" t="s">
        <v>4</v>
      </c>
      <c r="N14" s="372">
        <v>0.03</v>
      </c>
      <c r="O14" s="127"/>
      <c r="P14" s="373"/>
      <c r="Q14" s="374"/>
      <c r="R14" s="262" t="s">
        <v>46</v>
      </c>
      <c r="S14" s="370" t="s">
        <v>109</v>
      </c>
      <c r="T14" s="140">
        <v>4</v>
      </c>
      <c r="U14" s="371" t="s">
        <v>4</v>
      </c>
      <c r="V14" s="375">
        <v>0.05</v>
      </c>
    </row>
    <row r="15" spans="1:22" ht="12.75" hidden="1" customHeight="1" x14ac:dyDescent="0.2">
      <c r="A15" s="331"/>
      <c r="B15" s="296"/>
      <c r="C15" s="266"/>
      <c r="D15" s="51">
        <v>7</v>
      </c>
      <c r="E15" s="309"/>
      <c r="F15" s="255"/>
      <c r="H15" s="365"/>
      <c r="I15" s="357"/>
      <c r="J15" s="296"/>
      <c r="K15" s="377"/>
      <c r="L15" s="56">
        <v>1</v>
      </c>
      <c r="M15" s="371"/>
      <c r="N15" s="372"/>
      <c r="O15" s="127"/>
      <c r="P15" s="373"/>
      <c r="Q15" s="374"/>
      <c r="R15" s="263"/>
      <c r="S15" s="370"/>
      <c r="T15" s="140">
        <v>1</v>
      </c>
      <c r="U15" s="371"/>
      <c r="V15" s="375"/>
    </row>
    <row r="16" spans="1:22" hidden="1" x14ac:dyDescent="0.25">
      <c r="A16" s="331"/>
      <c r="B16" s="296"/>
      <c r="C16" s="266"/>
      <c r="D16" s="51">
        <v>138</v>
      </c>
      <c r="E16" s="145" t="s">
        <v>15</v>
      </c>
      <c r="F16" s="180">
        <v>0.18</v>
      </c>
      <c r="H16" s="365"/>
      <c r="I16" s="357"/>
      <c r="J16" s="296"/>
      <c r="K16" s="377"/>
      <c r="L16" s="56">
        <v>70</v>
      </c>
      <c r="M16" s="136" t="s">
        <v>15</v>
      </c>
      <c r="N16" s="137">
        <v>0.11</v>
      </c>
      <c r="O16" s="127"/>
      <c r="P16" s="373"/>
      <c r="Q16" s="374"/>
      <c r="R16" s="263"/>
      <c r="S16" s="370"/>
      <c r="T16" s="140">
        <v>51</v>
      </c>
      <c r="U16" s="136" t="s">
        <v>15</v>
      </c>
      <c r="V16" s="138">
        <v>0.08</v>
      </c>
    </row>
    <row r="17" spans="1:22" ht="12.75" customHeight="1" x14ac:dyDescent="0.2">
      <c r="A17" s="379"/>
      <c r="B17" s="296"/>
      <c r="C17" s="267"/>
      <c r="D17" s="51">
        <v>74</v>
      </c>
      <c r="E17" s="309" t="s">
        <v>48</v>
      </c>
      <c r="F17" s="254">
        <v>0.79</v>
      </c>
      <c r="H17" s="365"/>
      <c r="I17" s="357"/>
      <c r="J17" s="296"/>
      <c r="K17" s="377"/>
      <c r="L17" s="56">
        <v>17</v>
      </c>
      <c r="M17" s="371" t="s">
        <v>48</v>
      </c>
      <c r="N17" s="372">
        <v>0.86</v>
      </c>
      <c r="O17" s="127"/>
      <c r="P17" s="373"/>
      <c r="Q17" s="374"/>
      <c r="R17" s="263"/>
      <c r="S17" s="370"/>
      <c r="T17" s="140">
        <v>8</v>
      </c>
      <c r="U17" s="371" t="s">
        <v>48</v>
      </c>
      <c r="V17" s="375">
        <v>0.88</v>
      </c>
    </row>
    <row r="18" spans="1:22" ht="12.75" customHeight="1" x14ac:dyDescent="0.2">
      <c r="A18" s="331"/>
      <c r="B18" s="296"/>
      <c r="C18" s="266"/>
      <c r="D18" s="51">
        <v>193</v>
      </c>
      <c r="E18" s="309"/>
      <c r="F18" s="255"/>
      <c r="H18" s="365"/>
      <c r="I18" s="357"/>
      <c r="J18" s="296"/>
      <c r="K18" s="378"/>
      <c r="L18" s="56">
        <v>60</v>
      </c>
      <c r="M18" s="371"/>
      <c r="N18" s="372"/>
      <c r="O18" s="127"/>
      <c r="P18" s="373"/>
      <c r="Q18" s="374"/>
      <c r="R18" s="264"/>
      <c r="S18" s="370"/>
      <c r="T18" s="140">
        <v>42</v>
      </c>
      <c r="U18" s="371"/>
      <c r="V18" s="375"/>
    </row>
    <row r="19" spans="1:22" ht="12.75" hidden="1" customHeight="1" x14ac:dyDescent="0.2">
      <c r="A19" s="331"/>
      <c r="B19" s="296" t="s">
        <v>109</v>
      </c>
      <c r="C19" s="266" t="s">
        <v>101</v>
      </c>
      <c r="D19" s="51">
        <v>10</v>
      </c>
      <c r="E19" s="309" t="s">
        <v>4</v>
      </c>
      <c r="F19" s="254">
        <v>0.04</v>
      </c>
      <c r="H19" s="365"/>
      <c r="I19" s="357"/>
      <c r="J19" s="296" t="s">
        <v>109</v>
      </c>
      <c r="K19" s="376" t="s">
        <v>101</v>
      </c>
      <c r="L19" s="56">
        <v>5</v>
      </c>
      <c r="M19" s="371" t="s">
        <v>4</v>
      </c>
      <c r="N19" s="372">
        <v>0.03</v>
      </c>
      <c r="O19" s="127"/>
      <c r="P19" s="373"/>
      <c r="Q19" s="374"/>
      <c r="R19" s="262" t="s">
        <v>101</v>
      </c>
      <c r="S19" s="370" t="s">
        <v>109</v>
      </c>
      <c r="T19" s="140">
        <v>1</v>
      </c>
      <c r="U19" s="371" t="s">
        <v>4</v>
      </c>
      <c r="V19" s="375">
        <v>0.03</v>
      </c>
    </row>
    <row r="20" spans="1:22" ht="12.75" hidden="1" customHeight="1" x14ac:dyDescent="0.2">
      <c r="A20" s="331"/>
      <c r="B20" s="296"/>
      <c r="C20" s="266"/>
      <c r="D20" s="51">
        <v>8</v>
      </c>
      <c r="E20" s="309"/>
      <c r="F20" s="255"/>
      <c r="H20" s="365"/>
      <c r="I20" s="357"/>
      <c r="J20" s="296"/>
      <c r="K20" s="377"/>
      <c r="L20" s="56">
        <v>0</v>
      </c>
      <c r="M20" s="371"/>
      <c r="N20" s="372"/>
      <c r="O20" s="127"/>
      <c r="P20" s="373"/>
      <c r="Q20" s="374"/>
      <c r="R20" s="263"/>
      <c r="S20" s="370"/>
      <c r="T20" s="140">
        <v>2</v>
      </c>
      <c r="U20" s="371"/>
      <c r="V20" s="375"/>
    </row>
    <row r="21" spans="1:22" hidden="1" x14ac:dyDescent="0.25">
      <c r="A21" s="331"/>
      <c r="B21" s="296"/>
      <c r="C21" s="266"/>
      <c r="D21" s="51">
        <v>131</v>
      </c>
      <c r="E21" s="145" t="s">
        <v>15</v>
      </c>
      <c r="F21" s="180">
        <v>0.19</v>
      </c>
      <c r="H21" s="365"/>
      <c r="I21" s="357"/>
      <c r="J21" s="296"/>
      <c r="K21" s="377"/>
      <c r="L21" s="56">
        <v>66</v>
      </c>
      <c r="M21" s="136" t="s">
        <v>15</v>
      </c>
      <c r="N21" s="137">
        <v>0.13</v>
      </c>
      <c r="O21" s="127"/>
      <c r="P21" s="373"/>
      <c r="Q21" s="374"/>
      <c r="R21" s="263"/>
      <c r="S21" s="370"/>
      <c r="T21" s="140">
        <v>48</v>
      </c>
      <c r="U21" s="136" t="s">
        <v>15</v>
      </c>
      <c r="V21" s="138">
        <v>0.09</v>
      </c>
    </row>
    <row r="22" spans="1:22" ht="12.75" customHeight="1" x14ac:dyDescent="0.2">
      <c r="A22" s="379"/>
      <c r="B22" s="296"/>
      <c r="C22" s="267"/>
      <c r="D22" s="51">
        <v>79</v>
      </c>
      <c r="E22" s="309" t="s">
        <v>48</v>
      </c>
      <c r="F22" s="254">
        <v>0.77</v>
      </c>
      <c r="H22" s="365"/>
      <c r="I22" s="357"/>
      <c r="J22" s="296"/>
      <c r="K22" s="377"/>
      <c r="L22" s="56">
        <v>20</v>
      </c>
      <c r="M22" s="371" t="s">
        <v>48</v>
      </c>
      <c r="N22" s="372">
        <v>0.83</v>
      </c>
      <c r="O22" s="127"/>
      <c r="P22" s="373"/>
      <c r="Q22" s="374"/>
      <c r="R22" s="263"/>
      <c r="S22" s="370"/>
      <c r="T22" s="140">
        <v>10</v>
      </c>
      <c r="U22" s="371" t="s">
        <v>48</v>
      </c>
      <c r="V22" s="375">
        <v>0.88</v>
      </c>
    </row>
    <row r="23" spans="1:22" ht="12.75" customHeight="1" x14ac:dyDescent="0.2">
      <c r="A23" s="331"/>
      <c r="B23" s="296"/>
      <c r="C23" s="266"/>
      <c r="D23" s="51">
        <v>192</v>
      </c>
      <c r="E23" s="309"/>
      <c r="F23" s="255"/>
      <c r="H23" s="365"/>
      <c r="I23" s="357"/>
      <c r="J23" s="296"/>
      <c r="K23" s="378"/>
      <c r="L23" s="56">
        <v>60</v>
      </c>
      <c r="M23" s="371"/>
      <c r="N23" s="372"/>
      <c r="O23" s="127"/>
      <c r="P23" s="373"/>
      <c r="Q23" s="374"/>
      <c r="R23" s="264"/>
      <c r="S23" s="370"/>
      <c r="T23" s="140">
        <v>45</v>
      </c>
      <c r="U23" s="371"/>
      <c r="V23" s="375"/>
    </row>
    <row r="24" spans="1:22" x14ac:dyDescent="0.3">
      <c r="F24" s="86"/>
      <c r="P24" s="87"/>
    </row>
    <row r="25" spans="1:22" ht="16.5" customHeight="1" x14ac:dyDescent="0.2">
      <c r="A25" s="238" t="s">
        <v>53</v>
      </c>
      <c r="B25" s="238"/>
      <c r="C25" s="238"/>
      <c r="D25" s="238"/>
      <c r="E25" s="238"/>
      <c r="F25" s="238"/>
      <c r="G25" s="238"/>
      <c r="H25" s="238"/>
      <c r="I25" s="238"/>
      <c r="J25" s="238"/>
      <c r="K25" s="238"/>
      <c r="L25" s="238"/>
      <c r="M25" s="238"/>
      <c r="N25" s="238"/>
      <c r="O25" s="238"/>
      <c r="P25" s="238"/>
      <c r="Q25" s="238"/>
      <c r="R25" s="238"/>
      <c r="S25" s="238"/>
      <c r="T25" s="238"/>
      <c r="U25" s="238"/>
      <c r="V25" s="238"/>
    </row>
    <row r="26" spans="1:22" ht="16.5" customHeight="1" x14ac:dyDescent="0.2">
      <c r="A26" s="347" t="s">
        <v>156</v>
      </c>
      <c r="B26" s="347"/>
      <c r="C26" s="347"/>
      <c r="D26" s="347"/>
      <c r="E26" s="347"/>
      <c r="F26" s="347"/>
      <c r="G26" s="347"/>
      <c r="H26" s="347"/>
      <c r="I26" s="347"/>
      <c r="J26" s="347"/>
      <c r="K26" s="347"/>
      <c r="L26" s="347"/>
      <c r="M26" s="347"/>
      <c r="N26" s="347"/>
      <c r="O26" s="347"/>
      <c r="P26" s="347"/>
      <c r="Q26" s="347"/>
      <c r="R26" s="347"/>
      <c r="S26" s="347"/>
      <c r="T26" s="347"/>
      <c r="U26" s="347"/>
      <c r="V26" s="347"/>
    </row>
    <row r="27" spans="1:22" ht="16.5" customHeight="1" x14ac:dyDescent="0.2">
      <c r="A27" s="344" t="s">
        <v>163</v>
      </c>
      <c r="B27" s="344"/>
      <c r="C27" s="344"/>
      <c r="D27" s="344"/>
      <c r="E27" s="344"/>
      <c r="F27" s="344"/>
      <c r="G27" s="344"/>
      <c r="H27" s="344"/>
      <c r="I27" s="344"/>
      <c r="J27" s="344"/>
      <c r="K27" s="344"/>
      <c r="L27" s="344"/>
      <c r="M27" s="344"/>
      <c r="N27" s="344"/>
      <c r="O27" s="344"/>
      <c r="P27" s="344"/>
      <c r="Q27" s="344"/>
      <c r="R27" s="344"/>
      <c r="S27" s="344"/>
      <c r="T27" s="344"/>
      <c r="U27" s="344"/>
      <c r="V27" s="344"/>
    </row>
    <row r="28" spans="1:22" ht="16.5" customHeight="1" x14ac:dyDescent="0.2">
      <c r="A28" s="344"/>
      <c r="B28" s="344"/>
      <c r="C28" s="344"/>
      <c r="D28" s="344"/>
      <c r="E28" s="344"/>
      <c r="F28" s="344"/>
      <c r="G28" s="344"/>
      <c r="H28" s="344"/>
      <c r="I28" s="344"/>
      <c r="J28" s="344"/>
      <c r="K28" s="344"/>
      <c r="L28" s="344"/>
      <c r="M28" s="344"/>
      <c r="N28" s="344"/>
      <c r="O28" s="344"/>
      <c r="P28" s="344"/>
      <c r="Q28" s="344"/>
      <c r="R28" s="344"/>
      <c r="S28" s="344"/>
      <c r="T28" s="344"/>
      <c r="U28" s="344"/>
      <c r="V28" s="344"/>
    </row>
    <row r="29" spans="1:22" ht="16.5" customHeight="1" x14ac:dyDescent="0.2">
      <c r="A29" s="344"/>
      <c r="B29" s="344"/>
      <c r="C29" s="344"/>
      <c r="D29" s="344"/>
      <c r="E29" s="344"/>
      <c r="F29" s="344"/>
      <c r="G29" s="344"/>
      <c r="H29" s="344"/>
      <c r="I29" s="344"/>
      <c r="J29" s="344"/>
      <c r="K29" s="344"/>
      <c r="L29" s="344"/>
      <c r="M29" s="344"/>
      <c r="N29" s="344"/>
      <c r="O29" s="344"/>
      <c r="P29" s="344"/>
      <c r="Q29" s="344"/>
      <c r="R29" s="344"/>
      <c r="S29" s="344"/>
      <c r="T29" s="344"/>
      <c r="U29" s="344"/>
      <c r="V29" s="344"/>
    </row>
    <row r="30" spans="1:22" ht="16.5" customHeight="1" x14ac:dyDescent="0.2">
      <c r="A30" s="344"/>
      <c r="B30" s="344"/>
      <c r="C30" s="344"/>
      <c r="D30" s="344"/>
      <c r="E30" s="344"/>
      <c r="F30" s="344"/>
      <c r="G30" s="344"/>
      <c r="H30" s="344"/>
      <c r="I30" s="344"/>
      <c r="J30" s="344"/>
      <c r="K30" s="344"/>
      <c r="L30" s="344"/>
      <c r="M30" s="344"/>
      <c r="N30" s="344"/>
      <c r="O30" s="344"/>
      <c r="P30" s="344"/>
      <c r="Q30" s="344"/>
      <c r="R30" s="344"/>
      <c r="S30" s="344"/>
      <c r="T30" s="344"/>
      <c r="U30" s="344"/>
      <c r="V30" s="344"/>
    </row>
    <row r="31" spans="1:22" ht="16.5" customHeight="1" x14ac:dyDescent="0.2">
      <c r="A31" s="344"/>
      <c r="B31" s="344"/>
      <c r="C31" s="344"/>
      <c r="D31" s="344"/>
      <c r="E31" s="344"/>
      <c r="F31" s="344"/>
      <c r="G31" s="344"/>
      <c r="H31" s="344"/>
      <c r="I31" s="344"/>
      <c r="J31" s="344"/>
      <c r="K31" s="344"/>
      <c r="L31" s="344"/>
      <c r="M31" s="344"/>
      <c r="N31" s="344"/>
      <c r="O31" s="344"/>
      <c r="P31" s="344"/>
      <c r="Q31" s="344"/>
      <c r="R31" s="344"/>
      <c r="S31" s="344"/>
      <c r="T31" s="344"/>
      <c r="U31" s="344"/>
      <c r="V31" s="344"/>
    </row>
    <row r="32" spans="1:22" ht="16.5" customHeight="1" x14ac:dyDescent="0.2">
      <c r="A32" s="344"/>
      <c r="B32" s="344"/>
      <c r="C32" s="344"/>
      <c r="D32" s="344"/>
      <c r="E32" s="344"/>
      <c r="F32" s="344"/>
      <c r="G32" s="344"/>
      <c r="H32" s="344"/>
      <c r="I32" s="344"/>
      <c r="J32" s="344"/>
      <c r="K32" s="344"/>
      <c r="L32" s="344"/>
      <c r="M32" s="344"/>
      <c r="N32" s="344"/>
      <c r="O32" s="344"/>
      <c r="P32" s="344"/>
      <c r="Q32" s="344"/>
      <c r="R32" s="344"/>
      <c r="S32" s="344"/>
      <c r="T32" s="344"/>
      <c r="U32" s="344"/>
      <c r="V32" s="344"/>
    </row>
    <row r="33" spans="1:22" ht="16.5" customHeight="1" x14ac:dyDescent="0.2">
      <c r="A33" s="344"/>
      <c r="B33" s="344"/>
      <c r="C33" s="344"/>
      <c r="D33" s="344"/>
      <c r="E33" s="344"/>
      <c r="F33" s="344"/>
      <c r="G33" s="344"/>
      <c r="H33" s="344"/>
      <c r="I33" s="344"/>
      <c r="J33" s="344"/>
      <c r="K33" s="344"/>
      <c r="L33" s="344"/>
      <c r="M33" s="344"/>
      <c r="N33" s="344"/>
      <c r="O33" s="344"/>
      <c r="P33" s="344"/>
      <c r="Q33" s="344"/>
      <c r="R33" s="344"/>
      <c r="S33" s="344"/>
      <c r="T33" s="344"/>
      <c r="U33" s="344"/>
      <c r="V33" s="344"/>
    </row>
    <row r="34" spans="1:22" ht="16.5" customHeight="1" x14ac:dyDescent="0.2">
      <c r="A34" s="344"/>
      <c r="B34" s="344"/>
      <c r="C34" s="344"/>
      <c r="D34" s="344"/>
      <c r="E34" s="344"/>
      <c r="F34" s="344"/>
      <c r="G34" s="344"/>
      <c r="H34" s="344"/>
      <c r="I34" s="344"/>
      <c r="J34" s="344"/>
      <c r="K34" s="344"/>
      <c r="L34" s="344"/>
      <c r="M34" s="344"/>
      <c r="N34" s="344"/>
      <c r="O34" s="344"/>
      <c r="P34" s="344"/>
      <c r="Q34" s="344"/>
      <c r="R34" s="344"/>
      <c r="S34" s="344"/>
      <c r="T34" s="344"/>
      <c r="U34" s="344"/>
      <c r="V34" s="344"/>
    </row>
    <row r="35" spans="1:22" ht="16.5" customHeight="1" x14ac:dyDescent="0.2">
      <c r="A35" s="344"/>
      <c r="B35" s="344"/>
      <c r="C35" s="344"/>
      <c r="D35" s="344"/>
      <c r="E35" s="344"/>
      <c r="F35" s="344"/>
      <c r="G35" s="344"/>
      <c r="H35" s="344"/>
      <c r="I35" s="344"/>
      <c r="J35" s="344"/>
      <c r="K35" s="344"/>
      <c r="L35" s="344"/>
      <c r="M35" s="344"/>
      <c r="N35" s="344"/>
      <c r="O35" s="344"/>
      <c r="P35" s="344"/>
      <c r="Q35" s="344"/>
      <c r="R35" s="344"/>
      <c r="S35" s="344"/>
      <c r="T35" s="344"/>
      <c r="U35" s="344"/>
      <c r="V35" s="344"/>
    </row>
    <row r="36" spans="1:22" x14ac:dyDescent="0.3">
      <c r="P36" s="164"/>
    </row>
  </sheetData>
  <mergeCells count="83">
    <mergeCell ref="D2:F2"/>
    <mergeCell ref="L2:N2"/>
    <mergeCell ref="A4:A23"/>
    <mergeCell ref="B4:B8"/>
    <mergeCell ref="C4:C8"/>
    <mergeCell ref="E4:E5"/>
    <mergeCell ref="F4:F5"/>
    <mergeCell ref="E7:E8"/>
    <mergeCell ref="F7:F8"/>
    <mergeCell ref="B9:B13"/>
    <mergeCell ref="C9:C13"/>
    <mergeCell ref="M7:M8"/>
    <mergeCell ref="N7:N8"/>
    <mergeCell ref="M14:M15"/>
    <mergeCell ref="N14:N15"/>
    <mergeCell ref="E9:E10"/>
    <mergeCell ref="A27:V35"/>
    <mergeCell ref="A26:V26"/>
    <mergeCell ref="A25:V25"/>
    <mergeCell ref="R4:R8"/>
    <mergeCell ref="S4:S8"/>
    <mergeCell ref="K19:K23"/>
    <mergeCell ref="E12:E13"/>
    <mergeCell ref="F12:F13"/>
    <mergeCell ref="M12:M13"/>
    <mergeCell ref="N12:N13"/>
    <mergeCell ref="H4:H23"/>
    <mergeCell ref="I4:I23"/>
    <mergeCell ref="J4:J8"/>
    <mergeCell ref="K4:K8"/>
    <mergeCell ref="M4:M5"/>
    <mergeCell ref="N4:N5"/>
    <mergeCell ref="T2:V2"/>
    <mergeCell ref="R9:R13"/>
    <mergeCell ref="U4:U5"/>
    <mergeCell ref="V4:V5"/>
    <mergeCell ref="U7:U8"/>
    <mergeCell ref="V7:V8"/>
    <mergeCell ref="U9:U10"/>
    <mergeCell ref="V9:V10"/>
    <mergeCell ref="U12:U13"/>
    <mergeCell ref="S9:S13"/>
    <mergeCell ref="V12:V13"/>
    <mergeCell ref="V19:V20"/>
    <mergeCell ref="U22:U23"/>
    <mergeCell ref="V22:V23"/>
    <mergeCell ref="U19:U20"/>
    <mergeCell ref="F9:F10"/>
    <mergeCell ref="J9:J13"/>
    <mergeCell ref="K9:K13"/>
    <mergeCell ref="M9:M10"/>
    <mergeCell ref="N9:N10"/>
    <mergeCell ref="U14:U15"/>
    <mergeCell ref="V14:V15"/>
    <mergeCell ref="M17:M18"/>
    <mergeCell ref="N17:N18"/>
    <mergeCell ref="U17:U18"/>
    <mergeCell ref="V17:V18"/>
    <mergeCell ref="K14:K18"/>
    <mergeCell ref="R14:R18"/>
    <mergeCell ref="S14:S18"/>
    <mergeCell ref="M22:M23"/>
    <mergeCell ref="N22:N23"/>
    <mergeCell ref="M19:M20"/>
    <mergeCell ref="N19:N20"/>
    <mergeCell ref="R19:R23"/>
    <mergeCell ref="S19:S23"/>
    <mergeCell ref="P4:P23"/>
    <mergeCell ref="Q4:Q23"/>
    <mergeCell ref="B19:B23"/>
    <mergeCell ref="C19:C23"/>
    <mergeCell ref="E19:E20"/>
    <mergeCell ref="F19:F20"/>
    <mergeCell ref="J19:J23"/>
    <mergeCell ref="E22:E23"/>
    <mergeCell ref="F22:F23"/>
    <mergeCell ref="B14:B18"/>
    <mergeCell ref="C14:C18"/>
    <mergeCell ref="E14:E15"/>
    <mergeCell ref="F14:F15"/>
    <mergeCell ref="J14:J18"/>
    <mergeCell ref="E17:E18"/>
    <mergeCell ref="F17:F18"/>
  </mergeCells>
  <conditionalFormatting sqref="O3 N4:N23 V4:V23">
    <cfRule type="expression" dxfId="17" priority="20">
      <formula>+satisfecho=80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8A46-BC16-4193-A7BE-6014F7CA74A7}">
  <dimension ref="A1:V38"/>
  <sheetViews>
    <sheetView topLeftCell="A24" zoomScale="140" zoomScaleNormal="140" workbookViewId="0">
      <selection activeCell="A29" sqref="A29:V37"/>
    </sheetView>
  </sheetViews>
  <sheetFormatPr baseColWidth="10" defaultColWidth="11.42578125" defaultRowHeight="16.5" x14ac:dyDescent="0.3"/>
  <cols>
    <col min="1" max="1" width="26.7109375" style="30" customWidth="1"/>
    <col min="2" max="2" width="12.28515625" style="19" customWidth="1"/>
    <col min="3" max="3" width="21.85546875" style="33" customWidth="1"/>
    <col min="4" max="4" width="14.85546875" style="14" hidden="1" customWidth="1"/>
    <col min="5" max="5" width="12" style="24" bestFit="1" customWidth="1"/>
    <col min="6" max="6" width="8.5703125" style="53" customWidth="1"/>
    <col min="7" max="7" width="1.5703125" style="69" customWidth="1"/>
    <col min="8" max="8" width="4.42578125" style="48" hidden="1" customWidth="1"/>
    <col min="9" max="9" width="19.140625" style="24" hidden="1" customWidth="1"/>
    <col min="10" max="10" width="21.85546875" style="24" hidden="1" customWidth="1"/>
    <col min="11" max="11" width="24.28515625" style="46" hidden="1" customWidth="1"/>
    <col min="12" max="12" width="16.42578125" style="14" hidden="1" customWidth="1"/>
    <col min="13" max="13" width="11.7109375" style="33" bestFit="1" customWidth="1"/>
    <col min="14" max="14" width="7.5703125" style="24" customWidth="1"/>
    <col min="15" max="15" width="1.5703125" style="69" customWidth="1"/>
    <col min="16" max="16" width="5.7109375" style="80" hidden="1" customWidth="1"/>
    <col min="17" max="17" width="8.85546875" style="42" hidden="1" customWidth="1"/>
    <col min="18" max="18" width="13.85546875" style="43" hidden="1" customWidth="1"/>
    <col min="19" max="19" width="10.85546875" style="24" hidden="1" customWidth="1"/>
    <col min="20" max="20" width="15" style="14" hidden="1" customWidth="1"/>
    <col min="21" max="21" width="12" style="24" bestFit="1" customWidth="1"/>
    <col min="22" max="22" width="8.140625" style="20" customWidth="1"/>
    <col min="23" max="16384" width="11.42578125" style="24"/>
  </cols>
  <sheetData>
    <row r="1" spans="1:22" ht="23.25" x14ac:dyDescent="0.35">
      <c r="A1" s="110" t="s">
        <v>72</v>
      </c>
    </row>
    <row r="2" spans="1:22" x14ac:dyDescent="0.3">
      <c r="D2" s="296" t="s">
        <v>123</v>
      </c>
      <c r="E2" s="296"/>
      <c r="F2" s="296"/>
      <c r="L2" s="296" t="s">
        <v>122</v>
      </c>
      <c r="M2" s="296"/>
      <c r="N2" s="296"/>
      <c r="T2" s="296" t="s">
        <v>149</v>
      </c>
      <c r="U2" s="296"/>
      <c r="V2" s="296"/>
    </row>
    <row r="3" spans="1:22" s="19" customFormat="1" x14ac:dyDescent="0.25">
      <c r="A3" s="122" t="s">
        <v>59</v>
      </c>
      <c r="B3" s="114" t="s">
        <v>58</v>
      </c>
      <c r="C3" s="122" t="s">
        <v>60</v>
      </c>
      <c r="D3" s="95" t="s">
        <v>103</v>
      </c>
      <c r="E3" s="112" t="s">
        <v>102</v>
      </c>
      <c r="F3" s="52" t="s">
        <v>47</v>
      </c>
      <c r="G3" s="68"/>
      <c r="H3" s="44" t="s">
        <v>58</v>
      </c>
      <c r="I3" s="12" t="s">
        <v>59</v>
      </c>
      <c r="J3" s="16" t="s">
        <v>58</v>
      </c>
      <c r="K3" s="12" t="s">
        <v>60</v>
      </c>
      <c r="L3" s="95" t="s">
        <v>103</v>
      </c>
      <c r="M3" s="98" t="s">
        <v>102</v>
      </c>
      <c r="N3" s="47" t="s">
        <v>47</v>
      </c>
      <c r="O3" s="70"/>
      <c r="P3" s="81" t="s">
        <v>58</v>
      </c>
      <c r="Q3" s="67" t="s">
        <v>59</v>
      </c>
      <c r="R3" s="67"/>
      <c r="S3" s="15" t="s">
        <v>58</v>
      </c>
      <c r="T3" s="95" t="s">
        <v>103</v>
      </c>
      <c r="U3" s="112" t="s">
        <v>102</v>
      </c>
      <c r="V3" s="41" t="s">
        <v>47</v>
      </c>
    </row>
    <row r="4" spans="1:22" ht="12.75" customHeight="1" x14ac:dyDescent="0.25">
      <c r="A4" s="359" t="s">
        <v>98</v>
      </c>
      <c r="B4" s="360"/>
      <c r="C4" s="361"/>
      <c r="D4" s="51">
        <v>356</v>
      </c>
      <c r="E4" s="147" t="s">
        <v>8</v>
      </c>
      <c r="F4" s="139">
        <f>356/420</f>
        <v>0.84761904761904761</v>
      </c>
      <c r="G4" s="127"/>
      <c r="H4" s="387" t="s">
        <v>72</v>
      </c>
      <c r="I4" s="386" t="s">
        <v>98</v>
      </c>
      <c r="J4" s="386"/>
      <c r="K4" s="386"/>
      <c r="L4" s="140">
        <v>138</v>
      </c>
      <c r="M4" s="148" t="s">
        <v>8</v>
      </c>
      <c r="N4" s="139">
        <f>138/151</f>
        <v>0.91390728476821192</v>
      </c>
      <c r="O4" s="55"/>
      <c r="P4" s="388" t="s">
        <v>72</v>
      </c>
      <c r="Q4" s="374" t="s">
        <v>98</v>
      </c>
      <c r="R4" s="374"/>
      <c r="S4" s="141"/>
      <c r="T4" s="140">
        <v>49</v>
      </c>
      <c r="U4" s="146" t="s">
        <v>8</v>
      </c>
      <c r="V4" s="139">
        <f>49/106</f>
        <v>0.46226415094339623</v>
      </c>
    </row>
    <row r="5" spans="1:22" ht="12.75" customHeight="1" x14ac:dyDescent="0.2">
      <c r="A5" s="362"/>
      <c r="B5" s="363"/>
      <c r="C5" s="364"/>
      <c r="D5" s="51">
        <v>64</v>
      </c>
      <c r="E5" s="147" t="s">
        <v>7</v>
      </c>
      <c r="F5" s="139">
        <f>64/420</f>
        <v>0.15238095238095239</v>
      </c>
      <c r="G5" s="127"/>
      <c r="H5" s="387"/>
      <c r="I5" s="386"/>
      <c r="J5" s="386"/>
      <c r="K5" s="386"/>
      <c r="L5" s="140">
        <v>13</v>
      </c>
      <c r="M5" s="148" t="s">
        <v>7</v>
      </c>
      <c r="N5" s="139">
        <f>13/151</f>
        <v>8.6092715231788075E-2</v>
      </c>
      <c r="O5" s="133"/>
      <c r="P5" s="388"/>
      <c r="Q5" s="374"/>
      <c r="R5" s="374"/>
      <c r="S5" s="141"/>
      <c r="T5" s="140">
        <v>57</v>
      </c>
      <c r="U5" s="146" t="s">
        <v>7</v>
      </c>
      <c r="V5" s="139">
        <f>57/106</f>
        <v>0.53773584905660377</v>
      </c>
    </row>
    <row r="6" spans="1:22" ht="9" hidden="1" customHeight="1" x14ac:dyDescent="0.2">
      <c r="A6" s="318" t="s">
        <v>99</v>
      </c>
      <c r="B6" s="296" t="s">
        <v>141</v>
      </c>
      <c r="C6" s="266" t="s">
        <v>52</v>
      </c>
      <c r="D6" s="51">
        <v>2</v>
      </c>
      <c r="E6" s="380" t="s">
        <v>4</v>
      </c>
      <c r="F6" s="381">
        <v>0.06</v>
      </c>
      <c r="G6" s="127"/>
      <c r="H6" s="387"/>
      <c r="I6" s="386" t="s">
        <v>99</v>
      </c>
      <c r="J6" s="370" t="s">
        <v>141</v>
      </c>
      <c r="K6" s="259" t="s">
        <v>52</v>
      </c>
      <c r="L6" s="140">
        <v>0</v>
      </c>
      <c r="M6" s="383" t="s">
        <v>4</v>
      </c>
      <c r="N6" s="372">
        <v>0</v>
      </c>
      <c r="O6" s="133"/>
      <c r="P6" s="388"/>
      <c r="Q6" s="374" t="s">
        <v>99</v>
      </c>
      <c r="R6" s="262" t="s">
        <v>52</v>
      </c>
      <c r="S6" s="370" t="s">
        <v>141</v>
      </c>
      <c r="T6" s="140">
        <v>0</v>
      </c>
      <c r="U6" s="385" t="s">
        <v>4</v>
      </c>
      <c r="V6" s="375">
        <v>0.02</v>
      </c>
    </row>
    <row r="7" spans="1:22" ht="15" hidden="1" customHeight="1" x14ac:dyDescent="0.2">
      <c r="A7" s="318"/>
      <c r="B7" s="296"/>
      <c r="C7" s="266"/>
      <c r="D7" s="51">
        <v>2</v>
      </c>
      <c r="E7" s="380"/>
      <c r="F7" s="382"/>
      <c r="G7" s="127"/>
      <c r="H7" s="387"/>
      <c r="I7" s="386"/>
      <c r="J7" s="370"/>
      <c r="K7" s="260"/>
      <c r="L7" s="140">
        <v>0</v>
      </c>
      <c r="M7" s="383"/>
      <c r="N7" s="372"/>
      <c r="O7" s="133"/>
      <c r="P7" s="388"/>
      <c r="Q7" s="374"/>
      <c r="R7" s="263"/>
      <c r="S7" s="370"/>
      <c r="T7" s="140">
        <v>1</v>
      </c>
      <c r="U7" s="385"/>
      <c r="V7" s="375"/>
    </row>
    <row r="8" spans="1:22" ht="12.75" hidden="1" customHeight="1" x14ac:dyDescent="0.25">
      <c r="A8" s="318"/>
      <c r="B8" s="296"/>
      <c r="C8" s="266"/>
      <c r="D8" s="51">
        <v>29</v>
      </c>
      <c r="E8" s="147" t="s">
        <v>15</v>
      </c>
      <c r="F8" s="139">
        <v>0.03</v>
      </c>
      <c r="G8" s="127"/>
      <c r="H8" s="387"/>
      <c r="I8" s="386"/>
      <c r="J8" s="370"/>
      <c r="K8" s="260"/>
      <c r="L8" s="140">
        <v>11</v>
      </c>
      <c r="M8" s="148" t="s">
        <v>15</v>
      </c>
      <c r="N8" s="137">
        <v>0</v>
      </c>
      <c r="O8" s="133"/>
      <c r="P8" s="388"/>
      <c r="Q8" s="374"/>
      <c r="R8" s="263"/>
      <c r="S8" s="370"/>
      <c r="T8" s="140">
        <v>37</v>
      </c>
      <c r="U8" s="146" t="s">
        <v>15</v>
      </c>
      <c r="V8" s="138">
        <v>0</v>
      </c>
    </row>
    <row r="9" spans="1:22" ht="12.75" customHeight="1" x14ac:dyDescent="0.25">
      <c r="A9" s="356"/>
      <c r="B9" s="296"/>
      <c r="C9" s="267"/>
      <c r="D9" s="51">
        <v>2</v>
      </c>
      <c r="E9" s="380" t="s">
        <v>48</v>
      </c>
      <c r="F9" s="381">
        <v>0.91</v>
      </c>
      <c r="G9" s="127"/>
      <c r="H9" s="387"/>
      <c r="I9" s="386"/>
      <c r="J9" s="370"/>
      <c r="K9" s="260"/>
      <c r="L9" s="140">
        <v>0</v>
      </c>
      <c r="M9" s="383" t="s">
        <v>48</v>
      </c>
      <c r="N9" s="372">
        <v>1</v>
      </c>
      <c r="O9" s="55"/>
      <c r="P9" s="388"/>
      <c r="Q9" s="374"/>
      <c r="R9" s="263"/>
      <c r="S9" s="370"/>
      <c r="T9" s="140">
        <v>0</v>
      </c>
      <c r="U9" s="385" t="s">
        <v>48</v>
      </c>
      <c r="V9" s="375">
        <v>0.98</v>
      </c>
    </row>
    <row r="10" spans="1:22" ht="12.75" customHeight="1" x14ac:dyDescent="0.2">
      <c r="A10" s="318"/>
      <c r="B10" s="296"/>
      <c r="C10" s="266"/>
      <c r="D10" s="51">
        <v>29</v>
      </c>
      <c r="E10" s="380"/>
      <c r="F10" s="382"/>
      <c r="G10" s="127"/>
      <c r="H10" s="387"/>
      <c r="I10" s="386"/>
      <c r="J10" s="370"/>
      <c r="K10" s="261"/>
      <c r="L10" s="140">
        <v>2</v>
      </c>
      <c r="M10" s="383"/>
      <c r="N10" s="372"/>
      <c r="O10" s="133"/>
      <c r="P10" s="388"/>
      <c r="Q10" s="374"/>
      <c r="R10" s="264"/>
      <c r="S10" s="370"/>
      <c r="T10" s="140">
        <v>19</v>
      </c>
      <c r="U10" s="385"/>
      <c r="V10" s="375"/>
    </row>
    <row r="11" spans="1:22" ht="12.75" hidden="1" customHeight="1" x14ac:dyDescent="0.2">
      <c r="A11" s="318"/>
      <c r="B11" s="296" t="s">
        <v>141</v>
      </c>
      <c r="C11" s="266" t="s">
        <v>51</v>
      </c>
      <c r="D11" s="51">
        <v>3</v>
      </c>
      <c r="E11" s="380" t="s">
        <v>4</v>
      </c>
      <c r="F11" s="381">
        <v>0.06</v>
      </c>
      <c r="G11" s="127"/>
      <c r="H11" s="387"/>
      <c r="I11" s="386"/>
      <c r="J11" s="370" t="s">
        <v>141</v>
      </c>
      <c r="K11" s="259" t="s">
        <v>51</v>
      </c>
      <c r="L11" s="140">
        <v>0</v>
      </c>
      <c r="M11" s="383" t="s">
        <v>4</v>
      </c>
      <c r="N11" s="372">
        <v>0</v>
      </c>
      <c r="O11" s="133"/>
      <c r="P11" s="388"/>
      <c r="Q11" s="374"/>
      <c r="R11" s="262" t="s">
        <v>51</v>
      </c>
      <c r="S11" s="370" t="s">
        <v>141</v>
      </c>
      <c r="T11" s="140">
        <v>4</v>
      </c>
      <c r="U11" s="385" t="s">
        <v>4</v>
      </c>
      <c r="V11" s="375">
        <v>0.09</v>
      </c>
    </row>
    <row r="12" spans="1:22" ht="12.75" hidden="1" customHeight="1" x14ac:dyDescent="0.2">
      <c r="A12" s="318"/>
      <c r="B12" s="296"/>
      <c r="C12" s="266"/>
      <c r="D12" s="51">
        <v>1</v>
      </c>
      <c r="E12" s="380"/>
      <c r="F12" s="382"/>
      <c r="G12" s="127"/>
      <c r="H12" s="387"/>
      <c r="I12" s="386"/>
      <c r="J12" s="370"/>
      <c r="K12" s="260"/>
      <c r="L12" s="140">
        <v>0</v>
      </c>
      <c r="M12" s="383"/>
      <c r="N12" s="372"/>
      <c r="O12" s="133"/>
      <c r="P12" s="388"/>
      <c r="Q12" s="374"/>
      <c r="R12" s="263"/>
      <c r="S12" s="370"/>
      <c r="T12" s="140">
        <v>1</v>
      </c>
      <c r="U12" s="385"/>
      <c r="V12" s="375"/>
    </row>
    <row r="13" spans="1:22" ht="12.75" hidden="1" customHeight="1" x14ac:dyDescent="0.25">
      <c r="A13" s="318"/>
      <c r="B13" s="296"/>
      <c r="C13" s="266"/>
      <c r="D13" s="51">
        <v>24</v>
      </c>
      <c r="E13" s="147" t="s">
        <v>15</v>
      </c>
      <c r="F13" s="139">
        <v>0.06</v>
      </c>
      <c r="G13" s="127"/>
      <c r="H13" s="387"/>
      <c r="I13" s="386"/>
      <c r="J13" s="370"/>
      <c r="K13" s="260"/>
      <c r="L13" s="140">
        <v>11</v>
      </c>
      <c r="M13" s="148" t="s">
        <v>15</v>
      </c>
      <c r="N13" s="137">
        <v>0</v>
      </c>
      <c r="O13" s="133"/>
      <c r="P13" s="388"/>
      <c r="Q13" s="374"/>
      <c r="R13" s="263"/>
      <c r="S13" s="370"/>
      <c r="T13" s="140">
        <v>21</v>
      </c>
      <c r="U13" s="146" t="s">
        <v>15</v>
      </c>
      <c r="V13" s="138">
        <v>0.11</v>
      </c>
    </row>
    <row r="14" spans="1:22" ht="12.75" customHeight="1" x14ac:dyDescent="0.25">
      <c r="A14" s="356"/>
      <c r="B14" s="296"/>
      <c r="C14" s="267"/>
      <c r="D14" s="51">
        <v>4</v>
      </c>
      <c r="E14" s="380" t="s">
        <v>48</v>
      </c>
      <c r="F14" s="381">
        <v>0.88</v>
      </c>
      <c r="G14" s="127"/>
      <c r="H14" s="387"/>
      <c r="I14" s="386"/>
      <c r="J14" s="370"/>
      <c r="K14" s="260"/>
      <c r="L14" s="140">
        <v>0</v>
      </c>
      <c r="M14" s="383" t="s">
        <v>48</v>
      </c>
      <c r="N14" s="372">
        <v>1</v>
      </c>
      <c r="O14" s="55"/>
      <c r="P14" s="388"/>
      <c r="Q14" s="374"/>
      <c r="R14" s="263"/>
      <c r="S14" s="370"/>
      <c r="T14" s="140">
        <v>6</v>
      </c>
      <c r="U14" s="385" t="s">
        <v>48</v>
      </c>
      <c r="V14" s="375">
        <v>0.81</v>
      </c>
    </row>
    <row r="15" spans="1:22" ht="12.75" customHeight="1" x14ac:dyDescent="0.2">
      <c r="A15" s="318"/>
      <c r="B15" s="296"/>
      <c r="C15" s="266"/>
      <c r="D15" s="51">
        <v>32</v>
      </c>
      <c r="E15" s="380"/>
      <c r="F15" s="382"/>
      <c r="G15" s="127"/>
      <c r="H15" s="387"/>
      <c r="I15" s="386"/>
      <c r="J15" s="370"/>
      <c r="K15" s="261"/>
      <c r="L15" s="140">
        <v>2</v>
      </c>
      <c r="M15" s="383"/>
      <c r="N15" s="372"/>
      <c r="O15" s="133"/>
      <c r="P15" s="388"/>
      <c r="Q15" s="374"/>
      <c r="R15" s="264"/>
      <c r="S15" s="370"/>
      <c r="T15" s="140">
        <v>25</v>
      </c>
      <c r="U15" s="385"/>
      <c r="V15" s="375"/>
    </row>
    <row r="16" spans="1:22" ht="12.75" hidden="1" customHeight="1" x14ac:dyDescent="0.2">
      <c r="A16" s="318"/>
      <c r="B16" s="296" t="s">
        <v>141</v>
      </c>
      <c r="C16" s="266" t="s">
        <v>2</v>
      </c>
      <c r="D16" s="51">
        <v>2</v>
      </c>
      <c r="E16" s="380" t="s">
        <v>4</v>
      </c>
      <c r="F16" s="381">
        <v>0.05</v>
      </c>
      <c r="G16" s="127"/>
      <c r="H16" s="387"/>
      <c r="I16" s="386"/>
      <c r="J16" s="370" t="s">
        <v>141</v>
      </c>
      <c r="K16" s="259" t="s">
        <v>2</v>
      </c>
      <c r="L16" s="140">
        <v>0</v>
      </c>
      <c r="M16" s="383" t="s">
        <v>4</v>
      </c>
      <c r="N16" s="372">
        <v>0</v>
      </c>
      <c r="O16" s="133"/>
      <c r="P16" s="388"/>
      <c r="Q16" s="374"/>
      <c r="R16" s="262" t="s">
        <v>2</v>
      </c>
      <c r="S16" s="370" t="s">
        <v>141</v>
      </c>
      <c r="T16" s="140">
        <v>4</v>
      </c>
      <c r="U16" s="385" t="s">
        <v>4</v>
      </c>
      <c r="V16" s="375">
        <v>0.09</v>
      </c>
    </row>
    <row r="17" spans="1:22" ht="12.75" hidden="1" customHeight="1" x14ac:dyDescent="0.2">
      <c r="A17" s="318"/>
      <c r="B17" s="296"/>
      <c r="C17" s="266"/>
      <c r="D17" s="51">
        <v>1</v>
      </c>
      <c r="E17" s="380"/>
      <c r="F17" s="382"/>
      <c r="G17" s="127"/>
      <c r="H17" s="387"/>
      <c r="I17" s="386"/>
      <c r="J17" s="370"/>
      <c r="K17" s="260"/>
      <c r="L17" s="140">
        <v>0</v>
      </c>
      <c r="M17" s="383"/>
      <c r="N17" s="372"/>
      <c r="O17" s="127"/>
      <c r="P17" s="388"/>
      <c r="Q17" s="374"/>
      <c r="R17" s="263"/>
      <c r="S17" s="370"/>
      <c r="T17" s="140">
        <v>1</v>
      </c>
      <c r="U17" s="385"/>
      <c r="V17" s="375"/>
    </row>
    <row r="18" spans="1:22" ht="12.75" hidden="1" customHeight="1" x14ac:dyDescent="0.25">
      <c r="A18" s="318"/>
      <c r="B18" s="296"/>
      <c r="C18" s="266"/>
      <c r="D18" s="51">
        <v>25</v>
      </c>
      <c r="E18" s="147" t="s">
        <v>15</v>
      </c>
      <c r="F18" s="139">
        <v>0.06</v>
      </c>
      <c r="G18" s="127"/>
      <c r="H18" s="387"/>
      <c r="I18" s="386"/>
      <c r="J18" s="370"/>
      <c r="K18" s="260"/>
      <c r="L18" s="140">
        <v>10</v>
      </c>
      <c r="M18" s="148" t="s">
        <v>15</v>
      </c>
      <c r="N18" s="137">
        <v>0</v>
      </c>
      <c r="O18" s="127"/>
      <c r="P18" s="388"/>
      <c r="Q18" s="374"/>
      <c r="R18" s="263"/>
      <c r="S18" s="370"/>
      <c r="T18" s="140">
        <v>25</v>
      </c>
      <c r="U18" s="146" t="s">
        <v>15</v>
      </c>
      <c r="V18" s="138">
        <v>0.05</v>
      </c>
    </row>
    <row r="19" spans="1:22" ht="12.75" customHeight="1" x14ac:dyDescent="0.2">
      <c r="A19" s="356"/>
      <c r="B19" s="296"/>
      <c r="C19" s="267"/>
      <c r="D19" s="51">
        <v>4</v>
      </c>
      <c r="E19" s="380" t="s">
        <v>48</v>
      </c>
      <c r="F19" s="381">
        <v>0.89</v>
      </c>
      <c r="G19" s="127"/>
      <c r="H19" s="387"/>
      <c r="I19" s="386"/>
      <c r="J19" s="370"/>
      <c r="K19" s="260"/>
      <c r="L19" s="140">
        <v>0</v>
      </c>
      <c r="M19" s="383" t="s">
        <v>48</v>
      </c>
      <c r="N19" s="372">
        <v>1</v>
      </c>
      <c r="O19" s="127"/>
      <c r="P19" s="388"/>
      <c r="Q19" s="374"/>
      <c r="R19" s="263"/>
      <c r="S19" s="370"/>
      <c r="T19" s="140">
        <v>3</v>
      </c>
      <c r="U19" s="384" t="s">
        <v>48</v>
      </c>
      <c r="V19" s="247">
        <v>0.86</v>
      </c>
    </row>
    <row r="20" spans="1:22" ht="18" customHeight="1" x14ac:dyDescent="0.2">
      <c r="A20" s="318"/>
      <c r="B20" s="296"/>
      <c r="C20" s="266"/>
      <c r="D20" s="51">
        <v>32</v>
      </c>
      <c r="E20" s="380"/>
      <c r="F20" s="382"/>
      <c r="G20" s="127"/>
      <c r="H20" s="387"/>
      <c r="I20" s="386"/>
      <c r="J20" s="370"/>
      <c r="K20" s="261"/>
      <c r="L20" s="140">
        <v>3</v>
      </c>
      <c r="M20" s="383"/>
      <c r="N20" s="372"/>
      <c r="O20" s="127"/>
      <c r="P20" s="388"/>
      <c r="Q20" s="374"/>
      <c r="R20" s="264"/>
      <c r="S20" s="370"/>
      <c r="T20" s="140">
        <v>24</v>
      </c>
      <c r="U20" s="384"/>
      <c r="V20" s="247"/>
    </row>
    <row r="21" spans="1:22" ht="12.75" hidden="1" customHeight="1" x14ac:dyDescent="0.2">
      <c r="A21" s="318"/>
      <c r="B21" s="296" t="s">
        <v>141</v>
      </c>
      <c r="C21" s="266" t="s">
        <v>3</v>
      </c>
      <c r="D21" s="51">
        <v>1</v>
      </c>
      <c r="E21" s="380" t="s">
        <v>4</v>
      </c>
      <c r="F21" s="381">
        <v>0.08</v>
      </c>
      <c r="G21" s="127"/>
      <c r="H21" s="387"/>
      <c r="I21" s="386"/>
      <c r="J21" s="370" t="s">
        <v>141</v>
      </c>
      <c r="K21" s="259" t="s">
        <v>3</v>
      </c>
      <c r="L21" s="140">
        <v>0</v>
      </c>
      <c r="M21" s="383" t="s">
        <v>4</v>
      </c>
      <c r="N21" s="372">
        <v>0</v>
      </c>
      <c r="O21" s="127"/>
      <c r="P21" s="388"/>
      <c r="Q21" s="374"/>
      <c r="R21" s="262" t="s">
        <v>3</v>
      </c>
      <c r="S21" s="370" t="s">
        <v>141</v>
      </c>
      <c r="T21" s="140">
        <v>4</v>
      </c>
      <c r="U21" s="384" t="s">
        <v>4</v>
      </c>
      <c r="V21" s="247">
        <v>0.11</v>
      </c>
    </row>
    <row r="22" spans="1:22" ht="12.75" hidden="1" customHeight="1" x14ac:dyDescent="0.2">
      <c r="A22" s="318"/>
      <c r="B22" s="296"/>
      <c r="C22" s="266"/>
      <c r="D22" s="51">
        <v>4</v>
      </c>
      <c r="E22" s="380"/>
      <c r="F22" s="382"/>
      <c r="G22" s="127"/>
      <c r="H22" s="387"/>
      <c r="I22" s="386"/>
      <c r="J22" s="370"/>
      <c r="K22" s="260"/>
      <c r="L22" s="140">
        <v>0</v>
      </c>
      <c r="M22" s="383"/>
      <c r="N22" s="372"/>
      <c r="O22" s="127"/>
      <c r="P22" s="388"/>
      <c r="Q22" s="374"/>
      <c r="R22" s="263"/>
      <c r="S22" s="370"/>
      <c r="T22" s="140">
        <v>2</v>
      </c>
      <c r="U22" s="384"/>
      <c r="V22" s="247"/>
    </row>
    <row r="23" spans="1:22" hidden="1" x14ac:dyDescent="0.25">
      <c r="A23" s="318"/>
      <c r="B23" s="296"/>
      <c r="C23" s="266"/>
      <c r="D23" s="51">
        <v>24</v>
      </c>
      <c r="E23" s="147" t="s">
        <v>15</v>
      </c>
      <c r="F23" s="139">
        <v>0.06</v>
      </c>
      <c r="G23" s="127"/>
      <c r="H23" s="387"/>
      <c r="I23" s="386"/>
      <c r="J23" s="370"/>
      <c r="K23" s="260"/>
      <c r="L23" s="140">
        <v>8</v>
      </c>
      <c r="M23" s="148" t="s">
        <v>15</v>
      </c>
      <c r="N23" s="137">
        <v>0</v>
      </c>
      <c r="O23" s="127"/>
      <c r="P23" s="388"/>
      <c r="Q23" s="374"/>
      <c r="R23" s="263"/>
      <c r="S23" s="370"/>
      <c r="T23" s="140">
        <v>20</v>
      </c>
      <c r="U23" s="184" t="s">
        <v>15</v>
      </c>
      <c r="V23" s="181">
        <v>0.11</v>
      </c>
    </row>
    <row r="24" spans="1:22" ht="12.75" customHeight="1" x14ac:dyDescent="0.2">
      <c r="A24" s="356"/>
      <c r="B24" s="296"/>
      <c r="C24" s="267"/>
      <c r="D24" s="51">
        <v>4</v>
      </c>
      <c r="E24" s="380" t="s">
        <v>48</v>
      </c>
      <c r="F24" s="381">
        <v>0.86</v>
      </c>
      <c r="G24" s="127"/>
      <c r="H24" s="387"/>
      <c r="I24" s="386"/>
      <c r="J24" s="370"/>
      <c r="K24" s="260"/>
      <c r="L24" s="140">
        <v>0</v>
      </c>
      <c r="M24" s="383" t="s">
        <v>48</v>
      </c>
      <c r="N24" s="372">
        <v>1</v>
      </c>
      <c r="O24" s="127"/>
      <c r="P24" s="388"/>
      <c r="Q24" s="374"/>
      <c r="R24" s="263"/>
      <c r="S24" s="370"/>
      <c r="T24" s="140">
        <v>6</v>
      </c>
      <c r="U24" s="384" t="s">
        <v>48</v>
      </c>
      <c r="V24" s="247">
        <v>0.79</v>
      </c>
    </row>
    <row r="25" spans="1:22" ht="12.75" customHeight="1" x14ac:dyDescent="0.2">
      <c r="A25" s="318"/>
      <c r="B25" s="296"/>
      <c r="C25" s="266"/>
      <c r="D25" s="51">
        <v>31</v>
      </c>
      <c r="E25" s="380"/>
      <c r="F25" s="382"/>
      <c r="G25" s="127"/>
      <c r="H25" s="387"/>
      <c r="I25" s="386"/>
      <c r="J25" s="370"/>
      <c r="K25" s="261"/>
      <c r="L25" s="140">
        <v>5</v>
      </c>
      <c r="M25" s="383"/>
      <c r="N25" s="372"/>
      <c r="O25" s="127"/>
      <c r="P25" s="388"/>
      <c r="Q25" s="374"/>
      <c r="R25" s="264"/>
      <c r="S25" s="370"/>
      <c r="T25" s="140">
        <v>25</v>
      </c>
      <c r="U25" s="384"/>
      <c r="V25" s="247"/>
    </row>
    <row r="26" spans="1:22" x14ac:dyDescent="0.3">
      <c r="F26" s="86"/>
      <c r="P26" s="87"/>
    </row>
    <row r="27" spans="1:22" ht="16.5" customHeight="1" x14ac:dyDescent="0.2">
      <c r="A27" s="238" t="s">
        <v>53</v>
      </c>
      <c r="B27" s="238"/>
      <c r="C27" s="238"/>
      <c r="D27" s="238"/>
      <c r="E27" s="238"/>
      <c r="F27" s="238"/>
      <c r="G27" s="238"/>
      <c r="H27" s="238"/>
      <c r="I27" s="238"/>
      <c r="J27" s="238"/>
      <c r="K27" s="238"/>
      <c r="L27" s="238"/>
      <c r="M27" s="238"/>
      <c r="N27" s="238"/>
      <c r="O27" s="238"/>
      <c r="P27" s="238"/>
      <c r="Q27" s="238"/>
      <c r="R27" s="238"/>
      <c r="S27" s="238"/>
      <c r="T27" s="238"/>
      <c r="U27" s="238"/>
      <c r="V27" s="238"/>
    </row>
    <row r="28" spans="1:22" ht="16.5" customHeight="1" x14ac:dyDescent="0.2">
      <c r="A28" s="347" t="s">
        <v>157</v>
      </c>
      <c r="B28" s="347"/>
      <c r="C28" s="347"/>
      <c r="D28" s="347"/>
      <c r="E28" s="347"/>
      <c r="F28" s="347"/>
      <c r="G28" s="347"/>
      <c r="H28" s="347"/>
      <c r="I28" s="347"/>
      <c r="J28" s="347"/>
      <c r="K28" s="347"/>
      <c r="L28" s="347"/>
      <c r="M28" s="347"/>
      <c r="N28" s="347"/>
      <c r="O28" s="347"/>
      <c r="P28" s="347"/>
      <c r="Q28" s="347"/>
      <c r="R28" s="347"/>
      <c r="S28" s="347"/>
      <c r="T28" s="347"/>
      <c r="U28" s="347"/>
      <c r="V28" s="347"/>
    </row>
    <row r="29" spans="1:22" ht="16.5" customHeight="1" x14ac:dyDescent="0.2">
      <c r="A29" s="318" t="s">
        <v>184</v>
      </c>
      <c r="B29" s="318"/>
      <c r="C29" s="318"/>
      <c r="D29" s="318"/>
      <c r="E29" s="318"/>
      <c r="F29" s="318"/>
      <c r="G29" s="318"/>
      <c r="H29" s="318"/>
      <c r="I29" s="318"/>
      <c r="J29" s="318"/>
      <c r="K29" s="318"/>
      <c r="L29" s="318"/>
      <c r="M29" s="318"/>
      <c r="N29" s="318"/>
      <c r="O29" s="318"/>
      <c r="P29" s="318"/>
      <c r="Q29" s="318"/>
      <c r="R29" s="318"/>
      <c r="S29" s="318"/>
      <c r="T29" s="318"/>
      <c r="U29" s="318"/>
      <c r="V29" s="318"/>
    </row>
    <row r="30" spans="1:22" ht="16.5" customHeight="1" x14ac:dyDescent="0.2">
      <c r="A30" s="318"/>
      <c r="B30" s="318"/>
      <c r="C30" s="318"/>
      <c r="D30" s="318"/>
      <c r="E30" s="318"/>
      <c r="F30" s="318"/>
      <c r="G30" s="318"/>
      <c r="H30" s="318"/>
      <c r="I30" s="318"/>
      <c r="J30" s="318"/>
      <c r="K30" s="318"/>
      <c r="L30" s="318"/>
      <c r="M30" s="318"/>
      <c r="N30" s="318"/>
      <c r="O30" s="318"/>
      <c r="P30" s="318"/>
      <c r="Q30" s="318"/>
      <c r="R30" s="318"/>
      <c r="S30" s="318"/>
      <c r="T30" s="318"/>
      <c r="U30" s="318"/>
      <c r="V30" s="318"/>
    </row>
    <row r="31" spans="1:22" ht="16.5" customHeight="1" x14ac:dyDescent="0.2">
      <c r="A31" s="318"/>
      <c r="B31" s="318"/>
      <c r="C31" s="318"/>
      <c r="D31" s="318"/>
      <c r="E31" s="318"/>
      <c r="F31" s="318"/>
      <c r="G31" s="318"/>
      <c r="H31" s="318"/>
      <c r="I31" s="318"/>
      <c r="J31" s="318"/>
      <c r="K31" s="318"/>
      <c r="L31" s="318"/>
      <c r="M31" s="318"/>
      <c r="N31" s="318"/>
      <c r="O31" s="318"/>
      <c r="P31" s="318"/>
      <c r="Q31" s="318"/>
      <c r="R31" s="318"/>
      <c r="S31" s="318"/>
      <c r="T31" s="318"/>
      <c r="U31" s="318"/>
      <c r="V31" s="318"/>
    </row>
    <row r="32" spans="1:22" ht="16.5" customHeight="1" x14ac:dyDescent="0.2">
      <c r="A32" s="318"/>
      <c r="B32" s="318"/>
      <c r="C32" s="318"/>
      <c r="D32" s="318"/>
      <c r="E32" s="318"/>
      <c r="F32" s="318"/>
      <c r="G32" s="318"/>
      <c r="H32" s="318"/>
      <c r="I32" s="318"/>
      <c r="J32" s="318"/>
      <c r="K32" s="318"/>
      <c r="L32" s="318"/>
      <c r="M32" s="318"/>
      <c r="N32" s="318"/>
      <c r="O32" s="318"/>
      <c r="P32" s="318"/>
      <c r="Q32" s="318"/>
      <c r="R32" s="318"/>
      <c r="S32" s="318"/>
      <c r="T32" s="318"/>
      <c r="U32" s="318"/>
      <c r="V32" s="318"/>
    </row>
    <row r="33" spans="1:22" ht="16.5" customHeight="1" x14ac:dyDescent="0.2">
      <c r="A33" s="318"/>
      <c r="B33" s="318"/>
      <c r="C33" s="318"/>
      <c r="D33" s="318"/>
      <c r="E33" s="318"/>
      <c r="F33" s="318"/>
      <c r="G33" s="318"/>
      <c r="H33" s="318"/>
      <c r="I33" s="318"/>
      <c r="J33" s="318"/>
      <c r="K33" s="318"/>
      <c r="L33" s="318"/>
      <c r="M33" s="318"/>
      <c r="N33" s="318"/>
      <c r="O33" s="318"/>
      <c r="P33" s="318"/>
      <c r="Q33" s="318"/>
      <c r="R33" s="318"/>
      <c r="S33" s="318"/>
      <c r="T33" s="318"/>
      <c r="U33" s="318"/>
      <c r="V33" s="318"/>
    </row>
    <row r="34" spans="1:22" ht="16.5" customHeight="1" x14ac:dyDescent="0.2">
      <c r="A34" s="318"/>
      <c r="B34" s="318"/>
      <c r="C34" s="318"/>
      <c r="D34" s="318"/>
      <c r="E34" s="318"/>
      <c r="F34" s="318"/>
      <c r="G34" s="318"/>
      <c r="H34" s="318"/>
      <c r="I34" s="318"/>
      <c r="J34" s="318"/>
      <c r="K34" s="318"/>
      <c r="L34" s="318"/>
      <c r="M34" s="318"/>
      <c r="N34" s="318"/>
      <c r="O34" s="318"/>
      <c r="P34" s="318"/>
      <c r="Q34" s="318"/>
      <c r="R34" s="318"/>
      <c r="S34" s="318"/>
      <c r="T34" s="318"/>
      <c r="U34" s="318"/>
      <c r="V34" s="318"/>
    </row>
    <row r="35" spans="1:22" ht="16.5" customHeight="1" x14ac:dyDescent="0.2">
      <c r="A35" s="318"/>
      <c r="B35" s="318"/>
      <c r="C35" s="318"/>
      <c r="D35" s="318"/>
      <c r="E35" s="318"/>
      <c r="F35" s="318"/>
      <c r="G35" s="318"/>
      <c r="H35" s="318"/>
      <c r="I35" s="318"/>
      <c r="J35" s="318"/>
      <c r="K35" s="318"/>
      <c r="L35" s="318"/>
      <c r="M35" s="318"/>
      <c r="N35" s="318"/>
      <c r="O35" s="318"/>
      <c r="P35" s="318"/>
      <c r="Q35" s="318"/>
      <c r="R35" s="318"/>
      <c r="S35" s="318"/>
      <c r="T35" s="318"/>
      <c r="U35" s="318"/>
      <c r="V35" s="318"/>
    </row>
    <row r="36" spans="1:22" ht="16.5" customHeight="1" x14ac:dyDescent="0.2">
      <c r="A36" s="318"/>
      <c r="B36" s="318"/>
      <c r="C36" s="318"/>
      <c r="D36" s="318"/>
      <c r="E36" s="318"/>
      <c r="F36" s="318"/>
      <c r="G36" s="318"/>
      <c r="H36" s="318"/>
      <c r="I36" s="318"/>
      <c r="J36" s="318"/>
      <c r="K36" s="318"/>
      <c r="L36" s="318"/>
      <c r="M36" s="318"/>
      <c r="N36" s="318"/>
      <c r="O36" s="318"/>
      <c r="P36" s="318"/>
      <c r="Q36" s="318"/>
      <c r="R36" s="318"/>
      <c r="S36" s="318"/>
      <c r="T36" s="318"/>
      <c r="U36" s="318"/>
      <c r="V36" s="318"/>
    </row>
    <row r="37" spans="1:22" ht="16.5" customHeight="1" x14ac:dyDescent="0.2">
      <c r="A37" s="318"/>
      <c r="B37" s="318"/>
      <c r="C37" s="318"/>
      <c r="D37" s="318"/>
      <c r="E37" s="318"/>
      <c r="F37" s="318"/>
      <c r="G37" s="318"/>
      <c r="H37" s="318"/>
      <c r="I37" s="318"/>
      <c r="J37" s="318"/>
      <c r="K37" s="318"/>
      <c r="L37" s="318"/>
      <c r="M37" s="318"/>
      <c r="N37" s="318"/>
      <c r="O37" s="318"/>
      <c r="P37" s="318"/>
      <c r="Q37" s="318"/>
      <c r="R37" s="318"/>
      <c r="S37" s="318"/>
      <c r="T37" s="318"/>
      <c r="U37" s="318"/>
      <c r="V37" s="318"/>
    </row>
    <row r="38" spans="1:22" x14ac:dyDescent="0.3">
      <c r="P38" s="164"/>
    </row>
  </sheetData>
  <mergeCells count="86">
    <mergeCell ref="D2:F2"/>
    <mergeCell ref="L2:N2"/>
    <mergeCell ref="T2:V2"/>
    <mergeCell ref="A4:C5"/>
    <mergeCell ref="H4:H25"/>
    <mergeCell ref="I4:K5"/>
    <mergeCell ref="P4:P25"/>
    <mergeCell ref="Q4:R5"/>
    <mergeCell ref="A6:A25"/>
    <mergeCell ref="B6:B10"/>
    <mergeCell ref="C6:C10"/>
    <mergeCell ref="E6:E7"/>
    <mergeCell ref="F9:F10"/>
    <mergeCell ref="M9:M10"/>
    <mergeCell ref="N9:N10"/>
    <mergeCell ref="U9:U10"/>
    <mergeCell ref="F6:F7"/>
    <mergeCell ref="I6:I25"/>
    <mergeCell ref="J6:J10"/>
    <mergeCell ref="K6:K10"/>
    <mergeCell ref="M6:M7"/>
    <mergeCell ref="N6:N7"/>
    <mergeCell ref="M16:M17"/>
    <mergeCell ref="N16:N17"/>
    <mergeCell ref="M21:M22"/>
    <mergeCell ref="N21:N22"/>
    <mergeCell ref="V9:V10"/>
    <mergeCell ref="B11:B15"/>
    <mergeCell ref="C11:C15"/>
    <mergeCell ref="E11:E12"/>
    <mergeCell ref="F11:F12"/>
    <mergeCell ref="J11:J15"/>
    <mergeCell ref="K11:K15"/>
    <mergeCell ref="M11:M12"/>
    <mergeCell ref="N11:N12"/>
    <mergeCell ref="R11:R15"/>
    <mergeCell ref="Q6:Q25"/>
    <mergeCell ref="R6:R10"/>
    <mergeCell ref="S6:S10"/>
    <mergeCell ref="U6:U7"/>
    <mergeCell ref="V6:V7"/>
    <mergeCell ref="E9:E10"/>
    <mergeCell ref="S11:S15"/>
    <mergeCell ref="U11:U12"/>
    <mergeCell ref="V11:V12"/>
    <mergeCell ref="E14:E15"/>
    <mergeCell ref="F14:F15"/>
    <mergeCell ref="M14:M15"/>
    <mergeCell ref="N14:N15"/>
    <mergeCell ref="U14:U15"/>
    <mergeCell ref="V14:V15"/>
    <mergeCell ref="B16:B20"/>
    <mergeCell ref="C16:C20"/>
    <mergeCell ref="E16:E17"/>
    <mergeCell ref="F16:F17"/>
    <mergeCell ref="J16:J20"/>
    <mergeCell ref="V16:V17"/>
    <mergeCell ref="E19:E20"/>
    <mergeCell ref="F19:F20"/>
    <mergeCell ref="M19:M20"/>
    <mergeCell ref="N19:N20"/>
    <mergeCell ref="U19:U20"/>
    <mergeCell ref="V19:V20"/>
    <mergeCell ref="K16:K20"/>
    <mergeCell ref="R21:R25"/>
    <mergeCell ref="S21:S25"/>
    <mergeCell ref="U21:U22"/>
    <mergeCell ref="R16:R20"/>
    <mergeCell ref="S16:S20"/>
    <mergeCell ref="U16:U17"/>
    <mergeCell ref="B21:B25"/>
    <mergeCell ref="C21:C25"/>
    <mergeCell ref="A29:V37"/>
    <mergeCell ref="A28:V28"/>
    <mergeCell ref="A27:V27"/>
    <mergeCell ref="V21:V22"/>
    <mergeCell ref="E24:E25"/>
    <mergeCell ref="F24:F25"/>
    <mergeCell ref="M24:M25"/>
    <mergeCell ref="N24:N25"/>
    <mergeCell ref="U24:U25"/>
    <mergeCell ref="V24:V25"/>
    <mergeCell ref="E21:E22"/>
    <mergeCell ref="F21:F22"/>
    <mergeCell ref="J21:J25"/>
    <mergeCell ref="K21:K25"/>
  </mergeCells>
  <conditionalFormatting sqref="N6:N25">
    <cfRule type="expression" dxfId="16" priority="7">
      <formula>+satisfecho=80</formula>
    </cfRule>
  </conditionalFormatting>
  <conditionalFormatting sqref="O3:O16 V6:V25">
    <cfRule type="expression" dxfId="15" priority="20">
      <formula>+satisfecho=80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4BBE-FF08-428D-833F-729AC7ACC6BF}">
  <dimension ref="A1:K44"/>
  <sheetViews>
    <sheetView topLeftCell="A29" zoomScale="120" zoomScaleNormal="120" workbookViewId="0">
      <selection activeCell="A32" sqref="A32:F40"/>
    </sheetView>
  </sheetViews>
  <sheetFormatPr baseColWidth="10" defaultColWidth="11.42578125" defaultRowHeight="12.75" x14ac:dyDescent="0.2"/>
  <cols>
    <col min="1" max="1" width="26.7109375" style="20" customWidth="1"/>
    <col min="2" max="2" width="16.5703125" style="21" bestFit="1" customWidth="1"/>
    <col min="3" max="3" width="13.85546875" style="33" customWidth="1"/>
    <col min="4" max="4" width="15.42578125" style="14" hidden="1" customWidth="1"/>
    <col min="5" max="5" width="12" style="30" bestFit="1" customWidth="1"/>
    <col min="6" max="6" width="8.5703125" style="53" customWidth="1"/>
    <col min="7" max="16384" width="11.42578125" style="24"/>
  </cols>
  <sheetData>
    <row r="1" spans="1:6" ht="23.25" x14ac:dyDescent="0.35">
      <c r="A1" s="110" t="s">
        <v>151</v>
      </c>
    </row>
    <row r="2" spans="1:6" ht="16.5" customHeight="1" x14ac:dyDescent="0.2">
      <c r="D2" s="296" t="s">
        <v>149</v>
      </c>
      <c r="E2" s="296"/>
      <c r="F2" s="296"/>
    </row>
    <row r="3" spans="1:6" s="19" customFormat="1" ht="20.25" customHeight="1" x14ac:dyDescent="0.25">
      <c r="A3" s="121" t="s">
        <v>59</v>
      </c>
      <c r="B3" s="122" t="s">
        <v>58</v>
      </c>
      <c r="C3" s="122" t="s">
        <v>60</v>
      </c>
      <c r="D3" s="94" t="s">
        <v>103</v>
      </c>
      <c r="E3" s="40" t="s">
        <v>102</v>
      </c>
      <c r="F3" s="52" t="s">
        <v>47</v>
      </c>
    </row>
    <row r="4" spans="1:6" hidden="1" x14ac:dyDescent="0.2">
      <c r="A4" s="393" t="s">
        <v>129</v>
      </c>
      <c r="B4" s="390" t="s">
        <v>130</v>
      </c>
      <c r="C4" s="296" t="s">
        <v>147</v>
      </c>
      <c r="D4" s="56">
        <v>1</v>
      </c>
      <c r="E4" s="345" t="s">
        <v>4</v>
      </c>
      <c r="F4" s="339">
        <v>0.02</v>
      </c>
    </row>
    <row r="5" spans="1:6" hidden="1" x14ac:dyDescent="0.2">
      <c r="A5" s="393"/>
      <c r="B5" s="390"/>
      <c r="C5" s="296"/>
      <c r="D5" s="56">
        <v>1</v>
      </c>
      <c r="E5" s="345"/>
      <c r="F5" s="339"/>
    </row>
    <row r="6" spans="1:6" ht="16.5" hidden="1" x14ac:dyDescent="0.25">
      <c r="A6" s="393"/>
      <c r="B6" s="390"/>
      <c r="C6" s="296"/>
      <c r="D6" s="56">
        <v>45</v>
      </c>
      <c r="E6" s="1" t="s">
        <v>15</v>
      </c>
      <c r="F6" s="4">
        <v>0.11</v>
      </c>
    </row>
    <row r="7" spans="1:6" x14ac:dyDescent="0.2">
      <c r="A7" s="393"/>
      <c r="B7" s="390"/>
      <c r="C7" s="296"/>
      <c r="D7" s="56">
        <v>12</v>
      </c>
      <c r="E7" s="246" t="s">
        <v>48</v>
      </c>
      <c r="F7" s="247">
        <v>0.87</v>
      </c>
    </row>
    <row r="8" spans="1:6" x14ac:dyDescent="0.2">
      <c r="A8" s="393"/>
      <c r="B8" s="390"/>
      <c r="C8" s="296"/>
      <c r="D8" s="56">
        <v>47</v>
      </c>
      <c r="E8" s="246"/>
      <c r="F8" s="247"/>
    </row>
    <row r="9" spans="1:6" hidden="1" x14ac:dyDescent="0.2">
      <c r="A9" s="393"/>
      <c r="B9" s="390" t="s">
        <v>131</v>
      </c>
      <c r="C9" s="296" t="s">
        <v>147</v>
      </c>
      <c r="D9" s="56">
        <v>1</v>
      </c>
      <c r="E9" s="391" t="s">
        <v>4</v>
      </c>
      <c r="F9" s="392">
        <v>0.02</v>
      </c>
    </row>
    <row r="10" spans="1:6" hidden="1" x14ac:dyDescent="0.2">
      <c r="A10" s="393"/>
      <c r="B10" s="390"/>
      <c r="C10" s="296"/>
      <c r="D10" s="56">
        <v>1</v>
      </c>
      <c r="E10" s="391"/>
      <c r="F10" s="392"/>
    </row>
    <row r="11" spans="1:6" ht="16.5" hidden="1" x14ac:dyDescent="0.25">
      <c r="A11" s="393"/>
      <c r="B11" s="390"/>
      <c r="C11" s="296"/>
      <c r="D11" s="56">
        <v>33</v>
      </c>
      <c r="E11" s="168" t="s">
        <v>15</v>
      </c>
      <c r="F11" s="173">
        <v>0.25</v>
      </c>
    </row>
    <row r="12" spans="1:6" x14ac:dyDescent="0.2">
      <c r="A12" s="393"/>
      <c r="B12" s="390"/>
      <c r="C12" s="296"/>
      <c r="D12" s="56">
        <v>27</v>
      </c>
      <c r="E12" s="246" t="s">
        <v>48</v>
      </c>
      <c r="F12" s="247">
        <v>0.73</v>
      </c>
    </row>
    <row r="13" spans="1:6" x14ac:dyDescent="0.2">
      <c r="A13" s="393"/>
      <c r="B13" s="390"/>
      <c r="C13" s="296"/>
      <c r="D13" s="56">
        <v>44</v>
      </c>
      <c r="E13" s="246"/>
      <c r="F13" s="247"/>
    </row>
    <row r="14" spans="1:6" hidden="1" x14ac:dyDescent="0.2">
      <c r="A14" s="393"/>
      <c r="B14" s="390" t="s">
        <v>132</v>
      </c>
      <c r="C14" s="296" t="s">
        <v>147</v>
      </c>
      <c r="D14" s="56">
        <v>1</v>
      </c>
      <c r="E14" s="246" t="s">
        <v>4</v>
      </c>
      <c r="F14" s="247">
        <v>0.02</v>
      </c>
    </row>
    <row r="15" spans="1:6" hidden="1" x14ac:dyDescent="0.2">
      <c r="A15" s="393"/>
      <c r="B15" s="390"/>
      <c r="C15" s="296"/>
      <c r="D15" s="56">
        <v>1</v>
      </c>
      <c r="E15" s="246"/>
      <c r="F15" s="247"/>
    </row>
    <row r="16" spans="1:6" ht="16.5" hidden="1" x14ac:dyDescent="0.25">
      <c r="A16" s="393"/>
      <c r="B16" s="390"/>
      <c r="C16" s="296"/>
      <c r="D16" s="56">
        <v>28</v>
      </c>
      <c r="E16" s="174" t="s">
        <v>15</v>
      </c>
      <c r="F16" s="181">
        <v>0.2</v>
      </c>
    </row>
    <row r="17" spans="1:11" x14ac:dyDescent="0.2">
      <c r="A17" s="393"/>
      <c r="B17" s="390"/>
      <c r="C17" s="296"/>
      <c r="D17" s="56">
        <v>21</v>
      </c>
      <c r="E17" s="246" t="s">
        <v>48</v>
      </c>
      <c r="F17" s="247">
        <v>0.78</v>
      </c>
    </row>
    <row r="18" spans="1:11" x14ac:dyDescent="0.2">
      <c r="A18" s="393"/>
      <c r="B18" s="390"/>
      <c r="C18" s="296"/>
      <c r="D18" s="56">
        <v>55</v>
      </c>
      <c r="E18" s="246"/>
      <c r="F18" s="247"/>
    </row>
    <row r="19" spans="1:11" hidden="1" x14ac:dyDescent="0.2">
      <c r="A19" s="393"/>
      <c r="B19" s="390" t="s">
        <v>133</v>
      </c>
      <c r="C19" s="296" t="s">
        <v>147</v>
      </c>
      <c r="D19" s="56">
        <v>0</v>
      </c>
      <c r="E19" s="246" t="s">
        <v>4</v>
      </c>
      <c r="F19" s="247">
        <v>0.01</v>
      </c>
    </row>
    <row r="20" spans="1:11" hidden="1" x14ac:dyDescent="0.2">
      <c r="A20" s="393"/>
      <c r="B20" s="390"/>
      <c r="C20" s="296"/>
      <c r="D20" s="56">
        <v>1</v>
      </c>
      <c r="E20" s="246"/>
      <c r="F20" s="247"/>
    </row>
    <row r="21" spans="1:11" ht="16.5" hidden="1" x14ac:dyDescent="0.25">
      <c r="A21" s="393"/>
      <c r="B21" s="390"/>
      <c r="C21" s="296"/>
      <c r="D21" s="56">
        <v>37</v>
      </c>
      <c r="E21" s="174" t="s">
        <v>15</v>
      </c>
      <c r="F21" s="181">
        <v>0.21</v>
      </c>
    </row>
    <row r="22" spans="1:11" x14ac:dyDescent="0.2">
      <c r="A22" s="393"/>
      <c r="B22" s="390"/>
      <c r="C22" s="296"/>
      <c r="D22" s="56">
        <v>22</v>
      </c>
      <c r="E22" s="246" t="s">
        <v>48</v>
      </c>
      <c r="F22" s="247">
        <v>0.78</v>
      </c>
    </row>
    <row r="23" spans="1:11" x14ac:dyDescent="0.2">
      <c r="A23" s="393"/>
      <c r="B23" s="390"/>
      <c r="C23" s="296"/>
      <c r="D23" s="56">
        <v>46</v>
      </c>
      <c r="E23" s="246"/>
      <c r="F23" s="247"/>
    </row>
    <row r="24" spans="1:11" hidden="1" x14ac:dyDescent="0.2">
      <c r="A24" s="393"/>
      <c r="B24" s="390" t="s">
        <v>134</v>
      </c>
      <c r="C24" s="296" t="s">
        <v>147</v>
      </c>
      <c r="D24" s="56">
        <v>1</v>
      </c>
      <c r="E24" s="391" t="s">
        <v>4</v>
      </c>
      <c r="F24" s="392">
        <v>0.02</v>
      </c>
    </row>
    <row r="25" spans="1:11" hidden="1" x14ac:dyDescent="0.2">
      <c r="A25" s="393"/>
      <c r="B25" s="390"/>
      <c r="C25" s="296"/>
      <c r="D25" s="56">
        <v>1</v>
      </c>
      <c r="E25" s="391"/>
      <c r="F25" s="392"/>
    </row>
    <row r="26" spans="1:11" ht="16.5" hidden="1" x14ac:dyDescent="0.25">
      <c r="A26" s="393"/>
      <c r="B26" s="390"/>
      <c r="C26" s="296"/>
      <c r="D26" s="56">
        <v>37</v>
      </c>
      <c r="E26" s="168" t="s">
        <v>15</v>
      </c>
      <c r="F26" s="173">
        <v>0.18</v>
      </c>
    </row>
    <row r="27" spans="1:11" x14ac:dyDescent="0.2">
      <c r="A27" s="393"/>
      <c r="B27" s="390"/>
      <c r="C27" s="296"/>
      <c r="D27" s="56">
        <v>19</v>
      </c>
      <c r="E27" s="246" t="s">
        <v>48</v>
      </c>
      <c r="F27" s="247">
        <v>0.8</v>
      </c>
    </row>
    <row r="28" spans="1:11" x14ac:dyDescent="0.2">
      <c r="A28" s="393"/>
      <c r="B28" s="390"/>
      <c r="C28" s="296"/>
      <c r="D28" s="56">
        <v>48</v>
      </c>
      <c r="E28" s="246"/>
      <c r="F28" s="247"/>
    </row>
    <row r="29" spans="1:11" x14ac:dyDescent="0.2">
      <c r="F29" s="86"/>
    </row>
    <row r="30" spans="1:11" ht="15.75" customHeight="1" x14ac:dyDescent="0.2">
      <c r="A30" s="238" t="s">
        <v>53</v>
      </c>
      <c r="B30" s="238"/>
      <c r="C30" s="238"/>
      <c r="D30" s="238"/>
      <c r="E30" s="238"/>
      <c r="F30" s="238"/>
      <c r="G30" s="125"/>
      <c r="H30" s="125"/>
      <c r="I30" s="125"/>
      <c r="J30" s="125"/>
      <c r="K30" s="125"/>
    </row>
    <row r="31" spans="1:11" ht="12.75" customHeight="1" x14ac:dyDescent="0.2">
      <c r="A31" s="347" t="s">
        <v>158</v>
      </c>
      <c r="B31" s="347"/>
      <c r="C31" s="347"/>
      <c r="D31" s="347"/>
      <c r="E31" s="347"/>
      <c r="F31" s="347"/>
      <c r="G31" s="126"/>
      <c r="H31" s="126"/>
      <c r="I31" s="126"/>
      <c r="J31" s="126"/>
      <c r="K31" s="126"/>
    </row>
    <row r="32" spans="1:11" hidden="1" x14ac:dyDescent="0.2">
      <c r="A32" s="389" t="s">
        <v>185</v>
      </c>
      <c r="B32" s="389"/>
      <c r="C32" s="389"/>
      <c r="D32" s="389"/>
      <c r="E32" s="389"/>
      <c r="F32" s="389"/>
      <c r="G32" s="127"/>
      <c r="H32" s="127"/>
      <c r="I32" s="127"/>
      <c r="J32" s="127"/>
      <c r="K32" s="127"/>
    </row>
    <row r="33" spans="1:11" ht="31.5" hidden="1" customHeight="1" x14ac:dyDescent="0.2">
      <c r="A33" s="389"/>
      <c r="B33" s="389"/>
      <c r="C33" s="389"/>
      <c r="D33" s="389"/>
      <c r="E33" s="389"/>
      <c r="F33" s="389"/>
      <c r="G33" s="127"/>
      <c r="H33" s="127"/>
      <c r="I33" s="127"/>
      <c r="J33" s="127"/>
      <c r="K33" s="127"/>
    </row>
    <row r="34" spans="1:11" ht="40.5" customHeight="1" x14ac:dyDescent="0.2">
      <c r="A34" s="389"/>
      <c r="B34" s="389"/>
      <c r="C34" s="389"/>
      <c r="D34" s="389"/>
      <c r="E34" s="389"/>
      <c r="F34" s="389"/>
      <c r="G34" s="127"/>
      <c r="H34" s="127"/>
      <c r="I34" s="127"/>
      <c r="J34" s="127"/>
      <c r="K34" s="127"/>
    </row>
    <row r="35" spans="1:11" ht="47.25" customHeight="1" x14ac:dyDescent="0.2">
      <c r="A35" s="389"/>
      <c r="B35" s="389"/>
      <c r="C35" s="389"/>
      <c r="D35" s="389"/>
      <c r="E35" s="389"/>
      <c r="F35" s="389"/>
      <c r="G35" s="127"/>
      <c r="H35" s="127"/>
      <c r="I35" s="127"/>
      <c r="J35" s="127"/>
      <c r="K35" s="127"/>
    </row>
    <row r="36" spans="1:11" ht="47.25" customHeight="1" x14ac:dyDescent="0.2">
      <c r="A36" s="389"/>
      <c r="B36" s="389"/>
      <c r="C36" s="389"/>
      <c r="D36" s="389"/>
      <c r="E36" s="389"/>
      <c r="F36" s="389"/>
      <c r="G36" s="127"/>
      <c r="H36" s="127"/>
      <c r="I36" s="127"/>
      <c r="J36" s="127"/>
      <c r="K36" s="127"/>
    </row>
    <row r="37" spans="1:11" x14ac:dyDescent="0.2">
      <c r="A37" s="389"/>
      <c r="B37" s="389"/>
      <c r="C37" s="389"/>
      <c r="D37" s="389"/>
      <c r="E37" s="389"/>
      <c r="F37" s="389"/>
      <c r="G37" s="127"/>
      <c r="H37" s="127"/>
      <c r="I37" s="127"/>
      <c r="J37" s="127"/>
      <c r="K37" s="127"/>
    </row>
    <row r="38" spans="1:11" x14ac:dyDescent="0.2">
      <c r="A38" s="389"/>
      <c r="B38" s="389"/>
      <c r="C38" s="389"/>
      <c r="D38" s="389"/>
      <c r="E38" s="389"/>
      <c r="F38" s="389"/>
      <c r="G38" s="127"/>
      <c r="H38" s="127"/>
      <c r="I38" s="127"/>
      <c r="J38" s="127"/>
      <c r="K38" s="127"/>
    </row>
    <row r="39" spans="1:11" ht="23.25" customHeight="1" x14ac:dyDescent="0.2">
      <c r="A39" s="389"/>
      <c r="B39" s="389"/>
      <c r="C39" s="389"/>
      <c r="D39" s="389"/>
      <c r="E39" s="389"/>
      <c r="F39" s="389"/>
      <c r="G39" s="127"/>
      <c r="H39" s="127"/>
      <c r="I39" s="127"/>
      <c r="J39" s="127"/>
      <c r="K39" s="127"/>
    </row>
    <row r="40" spans="1:11" x14ac:dyDescent="0.2">
      <c r="A40" s="389"/>
      <c r="B40" s="389"/>
      <c r="C40" s="389"/>
      <c r="D40" s="389"/>
      <c r="E40" s="389"/>
      <c r="F40" s="389"/>
      <c r="G40" s="127"/>
      <c r="H40" s="127"/>
      <c r="I40" s="127"/>
      <c r="J40" s="127"/>
      <c r="K40" s="127"/>
    </row>
    <row r="41" spans="1:11" x14ac:dyDescent="0.2">
      <c r="G41" s="127"/>
      <c r="H41" s="127"/>
      <c r="I41" s="127"/>
      <c r="J41" s="127"/>
      <c r="K41" s="127"/>
    </row>
    <row r="42" spans="1:11" x14ac:dyDescent="0.2">
      <c r="G42" s="127"/>
      <c r="H42" s="127"/>
      <c r="I42" s="127"/>
      <c r="J42" s="127"/>
      <c r="K42" s="127"/>
    </row>
    <row r="43" spans="1:11" x14ac:dyDescent="0.2">
      <c r="G43" s="127"/>
      <c r="H43" s="127"/>
      <c r="I43" s="127"/>
      <c r="J43" s="127"/>
      <c r="K43" s="127"/>
    </row>
    <row r="44" spans="1:11" x14ac:dyDescent="0.2">
      <c r="G44" s="127"/>
      <c r="H44" s="127"/>
      <c r="I44" s="127"/>
      <c r="J44" s="127"/>
      <c r="K44" s="127"/>
    </row>
  </sheetData>
  <mergeCells count="35">
    <mergeCell ref="D2:F2"/>
    <mergeCell ref="F9:F10"/>
    <mergeCell ref="E12:E13"/>
    <mergeCell ref="F12:F13"/>
    <mergeCell ref="B14:B18"/>
    <mergeCell ref="C14:C18"/>
    <mergeCell ref="E14:E15"/>
    <mergeCell ref="F14:F15"/>
    <mergeCell ref="E17:E18"/>
    <mergeCell ref="F17:F18"/>
    <mergeCell ref="B9:B13"/>
    <mergeCell ref="C9:C13"/>
    <mergeCell ref="E9:E10"/>
    <mergeCell ref="B19:B23"/>
    <mergeCell ref="C19:C23"/>
    <mergeCell ref="E19:E20"/>
    <mergeCell ref="F19:F20"/>
    <mergeCell ref="E22:E23"/>
    <mergeCell ref="F22:F23"/>
    <mergeCell ref="A30:F30"/>
    <mergeCell ref="A31:F31"/>
    <mergeCell ref="A32:F40"/>
    <mergeCell ref="B24:B28"/>
    <mergeCell ref="C24:C28"/>
    <mergeCell ref="E24:E25"/>
    <mergeCell ref="F24:F25"/>
    <mergeCell ref="E27:E28"/>
    <mergeCell ref="F27:F28"/>
    <mergeCell ref="A4:A28"/>
    <mergeCell ref="B4:B8"/>
    <mergeCell ref="C4:C8"/>
    <mergeCell ref="E4:E5"/>
    <mergeCell ref="F4:F5"/>
    <mergeCell ref="E7:E8"/>
    <mergeCell ref="F7:F8"/>
  </mergeCells>
  <conditionalFormatting sqref="F4:F28">
    <cfRule type="expression" dxfId="14" priority="1">
      <formula>+satisfecho=80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045FD-455F-4A34-B7D1-F84EB5955A36}">
  <sheetPr>
    <pageSetUpPr fitToPage="1"/>
  </sheetPr>
  <dimension ref="A1:V97"/>
  <sheetViews>
    <sheetView zoomScale="130" zoomScaleNormal="130" workbookViewId="0"/>
  </sheetViews>
  <sheetFormatPr baseColWidth="10" defaultColWidth="11.42578125" defaultRowHeight="16.5" x14ac:dyDescent="0.3"/>
  <cols>
    <col min="1" max="1" width="23.85546875" style="30" customWidth="1"/>
    <col min="2" max="2" width="13" style="19" customWidth="1"/>
    <col min="3" max="3" width="19.28515625" style="33" customWidth="1"/>
    <col min="4" max="4" width="15" style="14" hidden="1" customWidth="1"/>
    <col min="5" max="5" width="12" style="30" bestFit="1" customWidth="1"/>
    <col min="6" max="6" width="7.7109375" style="53" customWidth="1"/>
    <col min="7" max="7" width="1.5703125" style="69" customWidth="1"/>
    <col min="8" max="8" width="4.42578125" style="48" hidden="1" customWidth="1"/>
    <col min="9" max="9" width="19.140625" style="24" hidden="1" customWidth="1"/>
    <col min="10" max="10" width="21.85546875" style="24" hidden="1" customWidth="1"/>
    <col min="11" max="11" width="24.28515625" style="46" hidden="1" customWidth="1"/>
    <col min="12" max="12" width="16.7109375" style="14" hidden="1" customWidth="1"/>
    <col min="13" max="13" width="14.140625" style="33" customWidth="1"/>
    <col min="14" max="14" width="7.7109375" style="24" customWidth="1"/>
    <col min="15" max="15" width="1.5703125" style="69" customWidth="1"/>
    <col min="16" max="16" width="5.7109375" style="80" hidden="1" customWidth="1"/>
    <col min="17" max="17" width="8.85546875" style="42" hidden="1" customWidth="1"/>
    <col min="18" max="18" width="13.85546875" style="43" hidden="1" customWidth="1"/>
    <col min="19" max="19" width="10.85546875" style="24" hidden="1" customWidth="1"/>
    <col min="20" max="20" width="16.140625" style="14" hidden="1" customWidth="1"/>
    <col min="21" max="21" width="14" style="24" customWidth="1"/>
    <col min="22" max="22" width="6" style="20" customWidth="1"/>
    <col min="23" max="16384" width="11.42578125" style="24"/>
  </cols>
  <sheetData>
    <row r="1" spans="1:22" ht="23.25" x14ac:dyDescent="0.3">
      <c r="A1" s="108" t="s">
        <v>66</v>
      </c>
    </row>
    <row r="2" spans="1:22" x14ac:dyDescent="0.3">
      <c r="D2" s="296" t="s">
        <v>123</v>
      </c>
      <c r="E2" s="296"/>
      <c r="F2" s="296"/>
      <c r="G2" s="101"/>
      <c r="H2" s="102"/>
      <c r="I2" s="50"/>
      <c r="J2" s="50"/>
      <c r="K2" s="103"/>
      <c r="L2" s="296" t="s">
        <v>122</v>
      </c>
      <c r="M2" s="296"/>
      <c r="N2" s="296"/>
      <c r="O2" s="101"/>
      <c r="P2" s="104"/>
      <c r="Q2" s="105"/>
      <c r="R2" s="106"/>
      <c r="S2" s="50"/>
      <c r="T2" s="296" t="s">
        <v>149</v>
      </c>
      <c r="U2" s="296"/>
      <c r="V2" s="296"/>
    </row>
    <row r="3" spans="1:22" s="19" customFormat="1" x14ac:dyDescent="0.25">
      <c r="A3" s="122" t="s">
        <v>59</v>
      </c>
      <c r="B3" s="114" t="s">
        <v>58</v>
      </c>
      <c r="C3" s="122" t="s">
        <v>60</v>
      </c>
      <c r="D3" s="95" t="s">
        <v>103</v>
      </c>
      <c r="E3" s="96" t="s">
        <v>102</v>
      </c>
      <c r="F3" s="97" t="s">
        <v>47</v>
      </c>
      <c r="G3" s="68"/>
      <c r="H3" s="44" t="s">
        <v>58</v>
      </c>
      <c r="I3" s="12" t="s">
        <v>59</v>
      </c>
      <c r="J3" s="17" t="s">
        <v>58</v>
      </c>
      <c r="K3" s="12" t="s">
        <v>60</v>
      </c>
      <c r="L3" s="95" t="s">
        <v>103</v>
      </c>
      <c r="M3" s="98" t="s">
        <v>102</v>
      </c>
      <c r="N3" s="47" t="s">
        <v>47</v>
      </c>
      <c r="O3" s="70"/>
      <c r="P3" s="99" t="s">
        <v>58</v>
      </c>
      <c r="Q3" s="11" t="s">
        <v>59</v>
      </c>
      <c r="R3" s="11"/>
      <c r="S3" s="18" t="s">
        <v>58</v>
      </c>
      <c r="T3" s="95" t="s">
        <v>103</v>
      </c>
      <c r="U3" s="185" t="s">
        <v>102</v>
      </c>
      <c r="V3" s="100" t="s">
        <v>47</v>
      </c>
    </row>
    <row r="4" spans="1:22" x14ac:dyDescent="0.25">
      <c r="A4" s="359" t="s">
        <v>88</v>
      </c>
      <c r="B4" s="360"/>
      <c r="C4" s="361"/>
      <c r="D4" s="51">
        <v>171</v>
      </c>
      <c r="E4" s="143" t="s">
        <v>8</v>
      </c>
      <c r="F4" s="139">
        <f>171/420</f>
        <v>0.40714285714285714</v>
      </c>
      <c r="G4" s="127"/>
      <c r="H4" s="387" t="s">
        <v>66</v>
      </c>
      <c r="I4" s="386" t="s">
        <v>88</v>
      </c>
      <c r="J4" s="386"/>
      <c r="K4" s="386"/>
      <c r="L4" s="140">
        <v>36</v>
      </c>
      <c r="M4" s="143" t="s">
        <v>8</v>
      </c>
      <c r="N4" s="139">
        <f>36/151</f>
        <v>0.23841059602649006</v>
      </c>
      <c r="O4" s="55"/>
      <c r="P4" s="373" t="s">
        <v>66</v>
      </c>
      <c r="Q4" s="374" t="s">
        <v>88</v>
      </c>
      <c r="R4" s="374"/>
      <c r="S4" s="141"/>
      <c r="T4" s="140">
        <v>75</v>
      </c>
      <c r="U4" s="186" t="s">
        <v>8</v>
      </c>
      <c r="V4" s="139">
        <f>75/106</f>
        <v>0.70754716981132071</v>
      </c>
    </row>
    <row r="5" spans="1:22" x14ac:dyDescent="0.2">
      <c r="A5" s="362"/>
      <c r="B5" s="363"/>
      <c r="C5" s="364"/>
      <c r="D5" s="51">
        <v>249</v>
      </c>
      <c r="E5" s="143" t="s">
        <v>7</v>
      </c>
      <c r="F5" s="139">
        <f>249/420</f>
        <v>0.59285714285714286</v>
      </c>
      <c r="G5" s="127"/>
      <c r="H5" s="387"/>
      <c r="I5" s="386"/>
      <c r="J5" s="386"/>
      <c r="K5" s="386"/>
      <c r="L5" s="140">
        <v>115</v>
      </c>
      <c r="M5" s="143" t="s">
        <v>7</v>
      </c>
      <c r="N5" s="139">
        <f>115/151</f>
        <v>0.76158940397350994</v>
      </c>
      <c r="O5" s="133"/>
      <c r="P5" s="373"/>
      <c r="Q5" s="374"/>
      <c r="R5" s="374"/>
      <c r="S5" s="141"/>
      <c r="T5" s="140">
        <v>31</v>
      </c>
      <c r="U5" s="186" t="s">
        <v>7</v>
      </c>
      <c r="V5" s="139">
        <f>31/106</f>
        <v>0.29245283018867924</v>
      </c>
    </row>
    <row r="6" spans="1:22" ht="15" x14ac:dyDescent="0.2">
      <c r="A6" s="318" t="s">
        <v>150</v>
      </c>
      <c r="B6" s="296" t="s">
        <v>138</v>
      </c>
      <c r="C6" s="266" t="s">
        <v>29</v>
      </c>
      <c r="D6" s="51">
        <v>100</v>
      </c>
      <c r="E6" s="317" t="s">
        <v>4</v>
      </c>
      <c r="F6" s="381">
        <v>0.03</v>
      </c>
      <c r="G6" s="127"/>
      <c r="H6" s="387"/>
      <c r="I6" s="386" t="s">
        <v>89</v>
      </c>
      <c r="J6" s="370" t="s">
        <v>138</v>
      </c>
      <c r="K6" s="395" t="s">
        <v>29</v>
      </c>
      <c r="L6" s="140">
        <v>47</v>
      </c>
      <c r="M6" s="383" t="s">
        <v>4</v>
      </c>
      <c r="N6" s="372">
        <v>0.02</v>
      </c>
      <c r="O6" s="133"/>
      <c r="P6" s="373"/>
      <c r="Q6" s="374" t="s">
        <v>89</v>
      </c>
      <c r="R6" s="396" t="s">
        <v>29</v>
      </c>
      <c r="S6" s="370" t="s">
        <v>138</v>
      </c>
      <c r="T6" s="140">
        <v>11</v>
      </c>
      <c r="U6" s="385" t="s">
        <v>4</v>
      </c>
      <c r="V6" s="375">
        <v>0.06</v>
      </c>
    </row>
    <row r="7" spans="1:22" ht="15" x14ac:dyDescent="0.2">
      <c r="A7" s="318"/>
      <c r="B7" s="296"/>
      <c r="C7" s="266"/>
      <c r="D7" s="51">
        <v>105</v>
      </c>
      <c r="E7" s="317"/>
      <c r="F7" s="382"/>
      <c r="G7" s="127"/>
      <c r="H7" s="387"/>
      <c r="I7" s="386"/>
      <c r="J7" s="370"/>
      <c r="K7" s="275"/>
      <c r="L7" s="140">
        <v>51</v>
      </c>
      <c r="M7" s="383"/>
      <c r="N7" s="372"/>
      <c r="O7" s="133"/>
      <c r="P7" s="373"/>
      <c r="Q7" s="374"/>
      <c r="R7" s="265"/>
      <c r="S7" s="370"/>
      <c r="T7" s="140">
        <v>18</v>
      </c>
      <c r="U7" s="385"/>
      <c r="V7" s="375"/>
    </row>
    <row r="8" spans="1:22" x14ac:dyDescent="0.25">
      <c r="A8" s="318"/>
      <c r="B8" s="296"/>
      <c r="C8" s="266"/>
      <c r="D8" s="51">
        <v>2</v>
      </c>
      <c r="E8" s="135" t="s">
        <v>15</v>
      </c>
      <c r="F8" s="139">
        <v>0.15</v>
      </c>
      <c r="G8" s="127"/>
      <c r="H8" s="387"/>
      <c r="I8" s="386"/>
      <c r="J8" s="370"/>
      <c r="K8" s="275"/>
      <c r="L8" s="140">
        <v>1</v>
      </c>
      <c r="M8" s="148" t="s">
        <v>15</v>
      </c>
      <c r="N8" s="137">
        <v>0.09</v>
      </c>
      <c r="O8" s="133"/>
      <c r="P8" s="373"/>
      <c r="Q8" s="374"/>
      <c r="R8" s="265"/>
      <c r="S8" s="370"/>
      <c r="T8" s="140">
        <v>0</v>
      </c>
      <c r="U8" s="146" t="s">
        <v>15</v>
      </c>
      <c r="V8" s="138">
        <v>0</v>
      </c>
    </row>
    <row r="9" spans="1:22" ht="15" x14ac:dyDescent="0.25">
      <c r="A9" s="356"/>
      <c r="B9" s="296"/>
      <c r="C9" s="267"/>
      <c r="D9" s="107">
        <v>5</v>
      </c>
      <c r="E9" s="317" t="s">
        <v>48</v>
      </c>
      <c r="F9" s="381">
        <v>0.82</v>
      </c>
      <c r="G9" s="127"/>
      <c r="H9" s="387"/>
      <c r="I9" s="386"/>
      <c r="J9" s="370"/>
      <c r="K9" s="275"/>
      <c r="L9" s="140">
        <v>1</v>
      </c>
      <c r="M9" s="383" t="s">
        <v>48</v>
      </c>
      <c r="N9" s="372">
        <v>0.89</v>
      </c>
      <c r="O9" s="55"/>
      <c r="P9" s="373"/>
      <c r="Q9" s="374"/>
      <c r="R9" s="265"/>
      <c r="S9" s="370"/>
      <c r="T9" s="140">
        <v>2</v>
      </c>
      <c r="U9" s="385" t="s">
        <v>48</v>
      </c>
      <c r="V9" s="375">
        <v>0.94</v>
      </c>
    </row>
    <row r="10" spans="1:22" ht="15" x14ac:dyDescent="0.2">
      <c r="A10" s="318"/>
      <c r="B10" s="296"/>
      <c r="C10" s="266"/>
      <c r="D10" s="107">
        <v>37</v>
      </c>
      <c r="E10" s="317"/>
      <c r="F10" s="382"/>
      <c r="G10" s="127"/>
      <c r="H10" s="387"/>
      <c r="I10" s="386"/>
      <c r="J10" s="370"/>
      <c r="K10" s="275"/>
      <c r="L10" s="140">
        <v>10</v>
      </c>
      <c r="M10" s="383"/>
      <c r="N10" s="372"/>
      <c r="O10" s="133"/>
      <c r="P10" s="373"/>
      <c r="Q10" s="374"/>
      <c r="R10" s="265"/>
      <c r="S10" s="370"/>
      <c r="T10" s="140">
        <v>0</v>
      </c>
      <c r="U10" s="385"/>
      <c r="V10" s="375"/>
    </row>
    <row r="11" spans="1:22" ht="15" x14ac:dyDescent="0.2">
      <c r="A11" s="318"/>
      <c r="B11" s="296" t="s">
        <v>138</v>
      </c>
      <c r="C11" s="266" t="s">
        <v>30</v>
      </c>
      <c r="D11" s="51">
        <v>113</v>
      </c>
      <c r="E11" s="317" t="s">
        <v>4</v>
      </c>
      <c r="F11" s="381">
        <v>0.02</v>
      </c>
      <c r="G11" s="127"/>
      <c r="H11" s="387"/>
      <c r="I11" s="386"/>
      <c r="J11" s="370" t="s">
        <v>138</v>
      </c>
      <c r="K11" s="395" t="s">
        <v>30</v>
      </c>
      <c r="L11" s="140">
        <v>57</v>
      </c>
      <c r="M11" s="383" t="s">
        <v>4</v>
      </c>
      <c r="N11" s="372">
        <v>0.02</v>
      </c>
      <c r="O11" s="133"/>
      <c r="P11" s="373"/>
      <c r="Q11" s="374"/>
      <c r="R11" s="396" t="s">
        <v>30</v>
      </c>
      <c r="S11" s="370" t="s">
        <v>138</v>
      </c>
      <c r="T11" s="140">
        <v>12</v>
      </c>
      <c r="U11" s="385" t="s">
        <v>4</v>
      </c>
      <c r="V11" s="375">
        <v>0.03</v>
      </c>
    </row>
    <row r="12" spans="1:22" ht="15" x14ac:dyDescent="0.2">
      <c r="A12" s="318"/>
      <c r="B12" s="296"/>
      <c r="C12" s="266"/>
      <c r="D12" s="51">
        <v>88</v>
      </c>
      <c r="E12" s="317"/>
      <c r="F12" s="382"/>
      <c r="G12" s="127"/>
      <c r="H12" s="387"/>
      <c r="I12" s="386"/>
      <c r="J12" s="370"/>
      <c r="K12" s="275"/>
      <c r="L12" s="140">
        <v>44</v>
      </c>
      <c r="M12" s="383"/>
      <c r="N12" s="372"/>
      <c r="O12" s="133"/>
      <c r="P12" s="373"/>
      <c r="Q12" s="374"/>
      <c r="R12" s="265"/>
      <c r="S12" s="370"/>
      <c r="T12" s="140">
        <v>17</v>
      </c>
      <c r="U12" s="385"/>
      <c r="V12" s="375"/>
    </row>
    <row r="13" spans="1:22" x14ac:dyDescent="0.25">
      <c r="A13" s="318"/>
      <c r="B13" s="296"/>
      <c r="C13" s="266"/>
      <c r="D13" s="51">
        <v>2</v>
      </c>
      <c r="E13" s="135" t="s">
        <v>15</v>
      </c>
      <c r="F13" s="139">
        <v>0.18</v>
      </c>
      <c r="G13" s="127"/>
      <c r="H13" s="387"/>
      <c r="I13" s="386"/>
      <c r="J13" s="370"/>
      <c r="K13" s="275"/>
      <c r="L13" s="140">
        <v>1</v>
      </c>
      <c r="M13" s="148" t="s">
        <v>15</v>
      </c>
      <c r="N13" s="137">
        <v>0.1</v>
      </c>
      <c r="O13" s="133"/>
      <c r="P13" s="373"/>
      <c r="Q13" s="374"/>
      <c r="R13" s="265"/>
      <c r="S13" s="370"/>
      <c r="T13" s="140">
        <v>0</v>
      </c>
      <c r="U13" s="146" t="s">
        <v>15</v>
      </c>
      <c r="V13" s="138">
        <v>0.03</v>
      </c>
    </row>
    <row r="14" spans="1:22" ht="15" x14ac:dyDescent="0.25">
      <c r="A14" s="356"/>
      <c r="B14" s="296"/>
      <c r="C14" s="267"/>
      <c r="D14" s="51">
        <v>2</v>
      </c>
      <c r="E14" s="317" t="s">
        <v>48</v>
      </c>
      <c r="F14" s="381">
        <v>0.81</v>
      </c>
      <c r="G14" s="127"/>
      <c r="H14" s="387"/>
      <c r="I14" s="386"/>
      <c r="J14" s="370"/>
      <c r="K14" s="275"/>
      <c r="L14" s="140">
        <v>1</v>
      </c>
      <c r="M14" s="383" t="s">
        <v>48</v>
      </c>
      <c r="N14" s="372">
        <v>0.88</v>
      </c>
      <c r="O14" s="55"/>
      <c r="P14" s="373"/>
      <c r="Q14" s="374"/>
      <c r="R14" s="265"/>
      <c r="S14" s="370"/>
      <c r="T14" s="140">
        <v>1</v>
      </c>
      <c r="U14" s="385" t="s">
        <v>48</v>
      </c>
      <c r="V14" s="375">
        <v>0.94</v>
      </c>
    </row>
    <row r="15" spans="1:22" ht="15" x14ac:dyDescent="0.2">
      <c r="A15" s="318"/>
      <c r="B15" s="296"/>
      <c r="C15" s="266"/>
      <c r="D15" s="51">
        <v>44</v>
      </c>
      <c r="E15" s="317"/>
      <c r="F15" s="382"/>
      <c r="G15" s="127"/>
      <c r="H15" s="387"/>
      <c r="I15" s="386"/>
      <c r="J15" s="370"/>
      <c r="K15" s="275"/>
      <c r="L15" s="140">
        <v>12</v>
      </c>
      <c r="M15" s="383"/>
      <c r="N15" s="372"/>
      <c r="O15" s="133"/>
      <c r="P15" s="373"/>
      <c r="Q15" s="374"/>
      <c r="R15" s="265"/>
      <c r="S15" s="370"/>
      <c r="T15" s="140">
        <v>1</v>
      </c>
      <c r="U15" s="385"/>
      <c r="V15" s="375"/>
    </row>
    <row r="16" spans="1:22" ht="15" x14ac:dyDescent="0.2">
      <c r="A16" s="318"/>
      <c r="B16" s="296" t="s">
        <v>138</v>
      </c>
      <c r="C16" s="266" t="s">
        <v>90</v>
      </c>
      <c r="D16" s="51">
        <v>107</v>
      </c>
      <c r="E16" s="317" t="s">
        <v>4</v>
      </c>
      <c r="F16" s="381">
        <v>0.03</v>
      </c>
      <c r="G16" s="127"/>
      <c r="H16" s="387"/>
      <c r="I16" s="386"/>
      <c r="J16" s="370" t="s">
        <v>138</v>
      </c>
      <c r="K16" s="395" t="s">
        <v>90</v>
      </c>
      <c r="L16" s="140">
        <v>46</v>
      </c>
      <c r="M16" s="383" t="s">
        <v>4</v>
      </c>
      <c r="N16" s="372">
        <v>0.01</v>
      </c>
      <c r="O16" s="133"/>
      <c r="P16" s="373"/>
      <c r="Q16" s="374"/>
      <c r="R16" s="396" t="s">
        <v>90</v>
      </c>
      <c r="S16" s="370" t="s">
        <v>138</v>
      </c>
      <c r="T16" s="140">
        <v>10</v>
      </c>
      <c r="U16" s="385" t="s">
        <v>4</v>
      </c>
      <c r="V16" s="375">
        <v>0</v>
      </c>
    </row>
    <row r="17" spans="1:22" ht="15" x14ac:dyDescent="0.2">
      <c r="A17" s="318"/>
      <c r="B17" s="296"/>
      <c r="C17" s="266"/>
      <c r="D17" s="51">
        <v>97</v>
      </c>
      <c r="E17" s="317"/>
      <c r="F17" s="382"/>
      <c r="G17" s="127"/>
      <c r="H17" s="387"/>
      <c r="I17" s="386"/>
      <c r="J17" s="370"/>
      <c r="K17" s="275"/>
      <c r="L17" s="140">
        <v>55</v>
      </c>
      <c r="M17" s="383"/>
      <c r="N17" s="372"/>
      <c r="O17" s="133"/>
      <c r="P17" s="373"/>
      <c r="Q17" s="374"/>
      <c r="R17" s="265"/>
      <c r="S17" s="370"/>
      <c r="T17" s="140">
        <v>20</v>
      </c>
      <c r="U17" s="385"/>
      <c r="V17" s="375"/>
    </row>
    <row r="18" spans="1:22" x14ac:dyDescent="0.25">
      <c r="A18" s="318"/>
      <c r="B18" s="296"/>
      <c r="C18" s="266"/>
      <c r="D18" s="51">
        <v>2</v>
      </c>
      <c r="E18" s="135" t="s">
        <v>15</v>
      </c>
      <c r="F18" s="139">
        <v>0.15</v>
      </c>
      <c r="G18" s="127"/>
      <c r="H18" s="387"/>
      <c r="I18" s="386"/>
      <c r="J18" s="370"/>
      <c r="K18" s="275"/>
      <c r="L18" s="140">
        <v>1</v>
      </c>
      <c r="M18" s="148" t="s">
        <v>15</v>
      </c>
      <c r="N18" s="137">
        <v>0.11</v>
      </c>
      <c r="O18" s="133"/>
      <c r="P18" s="373"/>
      <c r="Q18" s="374"/>
      <c r="R18" s="265"/>
      <c r="S18" s="370"/>
      <c r="T18" s="140">
        <v>0</v>
      </c>
      <c r="U18" s="146" t="s">
        <v>15</v>
      </c>
      <c r="V18" s="138">
        <v>0.03</v>
      </c>
    </row>
    <row r="19" spans="1:22" ht="15" x14ac:dyDescent="0.25">
      <c r="A19" s="356"/>
      <c r="B19" s="296"/>
      <c r="C19" s="267"/>
      <c r="D19" s="51">
        <v>5</v>
      </c>
      <c r="E19" s="317" t="s">
        <v>48</v>
      </c>
      <c r="F19" s="381">
        <v>0.82</v>
      </c>
      <c r="G19" s="127"/>
      <c r="H19" s="387"/>
      <c r="I19" s="386"/>
      <c r="J19" s="370"/>
      <c r="K19" s="275"/>
      <c r="L19" s="140">
        <v>0</v>
      </c>
      <c r="M19" s="383" t="s">
        <v>48</v>
      </c>
      <c r="N19" s="372">
        <v>0.88</v>
      </c>
      <c r="O19" s="55"/>
      <c r="P19" s="373"/>
      <c r="Q19" s="374"/>
      <c r="R19" s="265"/>
      <c r="S19" s="370"/>
      <c r="T19" s="140">
        <v>0</v>
      </c>
      <c r="U19" s="385" t="s">
        <v>48</v>
      </c>
      <c r="V19" s="375">
        <v>0.97</v>
      </c>
    </row>
    <row r="20" spans="1:22" ht="15" x14ac:dyDescent="0.2">
      <c r="A20" s="318"/>
      <c r="B20" s="296"/>
      <c r="C20" s="266"/>
      <c r="D20" s="51">
        <v>38</v>
      </c>
      <c r="E20" s="317"/>
      <c r="F20" s="382"/>
      <c r="G20" s="127"/>
      <c r="H20" s="387"/>
      <c r="I20" s="386"/>
      <c r="J20" s="370"/>
      <c r="K20" s="275"/>
      <c r="L20" s="140">
        <v>13</v>
      </c>
      <c r="M20" s="383"/>
      <c r="N20" s="372"/>
      <c r="O20" s="133"/>
      <c r="P20" s="373"/>
      <c r="Q20" s="374"/>
      <c r="R20" s="265"/>
      <c r="S20" s="370"/>
      <c r="T20" s="140">
        <v>1</v>
      </c>
      <c r="U20" s="385"/>
      <c r="V20" s="375"/>
    </row>
    <row r="21" spans="1:22" ht="15" x14ac:dyDescent="0.2">
      <c r="A21" s="318" t="s">
        <v>91</v>
      </c>
      <c r="B21" s="296" t="s">
        <v>138</v>
      </c>
      <c r="C21" s="318" t="s">
        <v>24</v>
      </c>
      <c r="D21" s="51">
        <v>118</v>
      </c>
      <c r="E21" s="317" t="s">
        <v>4</v>
      </c>
      <c r="F21" s="381">
        <v>0.03</v>
      </c>
      <c r="G21" s="127"/>
      <c r="H21" s="387"/>
      <c r="I21" s="386" t="s">
        <v>91</v>
      </c>
      <c r="J21" s="370" t="s">
        <v>138</v>
      </c>
      <c r="K21" s="275" t="s">
        <v>24</v>
      </c>
      <c r="L21" s="140">
        <v>53</v>
      </c>
      <c r="M21" s="383" t="s">
        <v>4</v>
      </c>
      <c r="N21" s="372">
        <v>0.06</v>
      </c>
      <c r="O21" s="133"/>
      <c r="P21" s="373"/>
      <c r="Q21" s="374" t="s">
        <v>91</v>
      </c>
      <c r="R21" s="265" t="s">
        <v>24</v>
      </c>
      <c r="S21" s="370" t="s">
        <v>138</v>
      </c>
      <c r="T21" s="140">
        <v>13</v>
      </c>
      <c r="U21" s="385" t="s">
        <v>4</v>
      </c>
      <c r="V21" s="375">
        <v>0</v>
      </c>
    </row>
    <row r="22" spans="1:22" ht="15" x14ac:dyDescent="0.2">
      <c r="A22" s="318"/>
      <c r="B22" s="296"/>
      <c r="C22" s="318"/>
      <c r="D22" s="51">
        <v>5</v>
      </c>
      <c r="E22" s="317"/>
      <c r="F22" s="382"/>
      <c r="G22" s="127"/>
      <c r="H22" s="387"/>
      <c r="I22" s="386"/>
      <c r="J22" s="370"/>
      <c r="K22" s="275"/>
      <c r="L22" s="140">
        <v>7</v>
      </c>
      <c r="M22" s="383"/>
      <c r="N22" s="372"/>
      <c r="O22" s="133"/>
      <c r="P22" s="373"/>
      <c r="Q22" s="374"/>
      <c r="R22" s="265"/>
      <c r="S22" s="370"/>
      <c r="T22" s="140">
        <v>0</v>
      </c>
      <c r="U22" s="385"/>
      <c r="V22" s="375"/>
    </row>
    <row r="23" spans="1:22" x14ac:dyDescent="0.25">
      <c r="A23" s="318"/>
      <c r="B23" s="296"/>
      <c r="C23" s="318"/>
      <c r="D23" s="51">
        <v>25</v>
      </c>
      <c r="E23" s="135" t="s">
        <v>15</v>
      </c>
      <c r="F23" s="139">
        <v>0.1</v>
      </c>
      <c r="G23" s="127"/>
      <c r="H23" s="387"/>
      <c r="I23" s="386"/>
      <c r="J23" s="370"/>
      <c r="K23" s="275"/>
      <c r="L23" s="140">
        <v>9</v>
      </c>
      <c r="M23" s="148" t="s">
        <v>15</v>
      </c>
      <c r="N23" s="137">
        <v>0.08</v>
      </c>
      <c r="O23" s="133"/>
      <c r="P23" s="373"/>
      <c r="Q23" s="374"/>
      <c r="R23" s="265"/>
      <c r="S23" s="370"/>
      <c r="T23" s="140">
        <v>2</v>
      </c>
      <c r="U23" s="146" t="s">
        <v>15</v>
      </c>
      <c r="V23" s="138">
        <v>0.06</v>
      </c>
    </row>
    <row r="24" spans="1:22" ht="15" x14ac:dyDescent="0.25">
      <c r="A24" s="356"/>
      <c r="B24" s="296"/>
      <c r="C24" s="356"/>
      <c r="D24" s="51">
        <v>99</v>
      </c>
      <c r="E24" s="317" t="s">
        <v>48</v>
      </c>
      <c r="F24" s="381">
        <v>0.87</v>
      </c>
      <c r="G24" s="127"/>
      <c r="H24" s="387"/>
      <c r="I24" s="386"/>
      <c r="J24" s="370"/>
      <c r="K24" s="275"/>
      <c r="L24" s="140">
        <v>46</v>
      </c>
      <c r="M24" s="383" t="s">
        <v>48</v>
      </c>
      <c r="N24" s="372">
        <v>0.86</v>
      </c>
      <c r="O24" s="55"/>
      <c r="P24" s="373"/>
      <c r="Q24" s="374"/>
      <c r="R24" s="265"/>
      <c r="S24" s="370"/>
      <c r="T24" s="140">
        <v>16</v>
      </c>
      <c r="U24" s="385" t="s">
        <v>48</v>
      </c>
      <c r="V24" s="375">
        <v>0.94</v>
      </c>
    </row>
    <row r="25" spans="1:22" ht="15" x14ac:dyDescent="0.2">
      <c r="A25" s="318"/>
      <c r="B25" s="296"/>
      <c r="C25" s="318"/>
      <c r="D25" s="51">
        <v>2</v>
      </c>
      <c r="E25" s="317"/>
      <c r="F25" s="382"/>
      <c r="G25" s="127"/>
      <c r="H25" s="387"/>
      <c r="I25" s="386"/>
      <c r="J25" s="370"/>
      <c r="K25" s="275"/>
      <c r="L25" s="140">
        <v>0</v>
      </c>
      <c r="M25" s="383"/>
      <c r="N25" s="372"/>
      <c r="O25" s="133"/>
      <c r="P25" s="373"/>
      <c r="Q25" s="374"/>
      <c r="R25" s="265"/>
      <c r="S25" s="370"/>
      <c r="T25" s="140">
        <v>0</v>
      </c>
      <c r="U25" s="385"/>
      <c r="V25" s="375"/>
    </row>
    <row r="26" spans="1:22" ht="15" x14ac:dyDescent="0.2">
      <c r="A26" s="318"/>
      <c r="B26" s="296" t="s">
        <v>138</v>
      </c>
      <c r="C26" s="318" t="s">
        <v>25</v>
      </c>
      <c r="D26" s="51">
        <v>124</v>
      </c>
      <c r="E26" s="317" t="s">
        <v>4</v>
      </c>
      <c r="F26" s="381">
        <v>0.02</v>
      </c>
      <c r="G26" s="127"/>
      <c r="H26" s="387"/>
      <c r="I26" s="386"/>
      <c r="J26" s="370" t="s">
        <v>138</v>
      </c>
      <c r="K26" s="275" t="s">
        <v>25</v>
      </c>
      <c r="L26" s="140">
        <v>50</v>
      </c>
      <c r="M26" s="383" t="s">
        <v>4</v>
      </c>
      <c r="N26" s="372">
        <v>0.04</v>
      </c>
      <c r="O26" s="133"/>
      <c r="P26" s="373"/>
      <c r="Q26" s="374"/>
      <c r="R26" s="265" t="s">
        <v>25</v>
      </c>
      <c r="S26" s="370" t="s">
        <v>138</v>
      </c>
      <c r="T26" s="140">
        <v>15</v>
      </c>
      <c r="U26" s="385" t="s">
        <v>4</v>
      </c>
      <c r="V26" s="375">
        <v>0.06</v>
      </c>
    </row>
    <row r="27" spans="1:22" ht="15" x14ac:dyDescent="0.2">
      <c r="A27" s="318"/>
      <c r="B27" s="296"/>
      <c r="C27" s="318"/>
      <c r="D27" s="51">
        <v>2</v>
      </c>
      <c r="E27" s="317"/>
      <c r="F27" s="382"/>
      <c r="G27" s="127"/>
      <c r="H27" s="387"/>
      <c r="I27" s="386"/>
      <c r="J27" s="370"/>
      <c r="K27" s="275"/>
      <c r="L27" s="140">
        <v>5</v>
      </c>
      <c r="M27" s="383"/>
      <c r="N27" s="372"/>
      <c r="O27" s="133"/>
      <c r="P27" s="373"/>
      <c r="Q27" s="374"/>
      <c r="R27" s="265"/>
      <c r="S27" s="370"/>
      <c r="T27" s="140">
        <v>2</v>
      </c>
      <c r="U27" s="385"/>
      <c r="V27" s="375"/>
    </row>
    <row r="28" spans="1:22" x14ac:dyDescent="0.25">
      <c r="A28" s="318"/>
      <c r="B28" s="296"/>
      <c r="C28" s="318"/>
      <c r="D28" s="51">
        <v>35</v>
      </c>
      <c r="E28" s="135" t="s">
        <v>15</v>
      </c>
      <c r="F28" s="139">
        <v>0.14000000000000001</v>
      </c>
      <c r="G28" s="127"/>
      <c r="H28" s="387"/>
      <c r="I28" s="386"/>
      <c r="J28" s="370"/>
      <c r="K28" s="275"/>
      <c r="L28" s="140">
        <v>16</v>
      </c>
      <c r="M28" s="148" t="s">
        <v>15</v>
      </c>
      <c r="N28" s="137">
        <v>0.14000000000000001</v>
      </c>
      <c r="O28" s="133"/>
      <c r="P28" s="373"/>
      <c r="Q28" s="374"/>
      <c r="R28" s="265"/>
      <c r="S28" s="370"/>
      <c r="T28" s="140">
        <v>0</v>
      </c>
      <c r="U28" s="146" t="s">
        <v>15</v>
      </c>
      <c r="V28" s="138">
        <v>0</v>
      </c>
    </row>
    <row r="29" spans="1:22" ht="15" x14ac:dyDescent="0.25">
      <c r="A29" s="356"/>
      <c r="B29" s="296"/>
      <c r="C29" s="356"/>
      <c r="D29" s="51">
        <v>86</v>
      </c>
      <c r="E29" s="317" t="s">
        <v>48</v>
      </c>
      <c r="F29" s="381">
        <v>0.84</v>
      </c>
      <c r="G29" s="127"/>
      <c r="H29" s="387"/>
      <c r="I29" s="386"/>
      <c r="J29" s="370"/>
      <c r="K29" s="275"/>
      <c r="L29" s="140">
        <v>44</v>
      </c>
      <c r="M29" s="383" t="s">
        <v>48</v>
      </c>
      <c r="N29" s="372">
        <v>0.82</v>
      </c>
      <c r="O29" s="55"/>
      <c r="P29" s="373"/>
      <c r="Q29" s="374"/>
      <c r="R29" s="265"/>
      <c r="S29" s="370"/>
      <c r="T29" s="140">
        <v>14</v>
      </c>
      <c r="U29" s="385" t="s">
        <v>48</v>
      </c>
      <c r="V29" s="375">
        <v>0.94</v>
      </c>
    </row>
    <row r="30" spans="1:22" ht="15" x14ac:dyDescent="0.2">
      <c r="A30" s="318"/>
      <c r="B30" s="296"/>
      <c r="C30" s="318"/>
      <c r="D30" s="51">
        <v>2</v>
      </c>
      <c r="E30" s="317"/>
      <c r="F30" s="382"/>
      <c r="G30" s="127"/>
      <c r="H30" s="387"/>
      <c r="I30" s="386"/>
      <c r="J30" s="370"/>
      <c r="K30" s="275"/>
      <c r="L30" s="140">
        <v>0</v>
      </c>
      <c r="M30" s="383"/>
      <c r="N30" s="372"/>
      <c r="O30" s="133"/>
      <c r="P30" s="373"/>
      <c r="Q30" s="374"/>
      <c r="R30" s="265"/>
      <c r="S30" s="370"/>
      <c r="T30" s="140">
        <v>0</v>
      </c>
      <c r="U30" s="385"/>
      <c r="V30" s="375"/>
    </row>
    <row r="31" spans="1:22" ht="15" x14ac:dyDescent="0.2">
      <c r="A31" s="318"/>
      <c r="B31" s="296" t="s">
        <v>138</v>
      </c>
      <c r="C31" s="318" t="s">
        <v>26</v>
      </c>
      <c r="D31" s="51">
        <v>115</v>
      </c>
      <c r="E31" s="317" t="s">
        <v>4</v>
      </c>
      <c r="F31" s="381">
        <v>0.03</v>
      </c>
      <c r="G31" s="127"/>
      <c r="H31" s="387"/>
      <c r="I31" s="386"/>
      <c r="J31" s="370" t="s">
        <v>138</v>
      </c>
      <c r="K31" s="275" t="s">
        <v>26</v>
      </c>
      <c r="L31" s="140">
        <v>51</v>
      </c>
      <c r="M31" s="383" t="s">
        <v>4</v>
      </c>
      <c r="N31" s="372">
        <v>7.0000000000000007E-2</v>
      </c>
      <c r="O31" s="133"/>
      <c r="P31" s="373"/>
      <c r="Q31" s="374"/>
      <c r="R31" s="265" t="s">
        <v>26</v>
      </c>
      <c r="S31" s="370" t="s">
        <v>138</v>
      </c>
      <c r="T31" s="140">
        <v>16</v>
      </c>
      <c r="U31" s="385" t="s">
        <v>4</v>
      </c>
      <c r="V31" s="375">
        <v>0.03</v>
      </c>
    </row>
    <row r="32" spans="1:22" ht="15" x14ac:dyDescent="0.2">
      <c r="A32" s="318"/>
      <c r="B32" s="296"/>
      <c r="C32" s="318"/>
      <c r="D32" s="51">
        <v>6</v>
      </c>
      <c r="E32" s="317"/>
      <c r="F32" s="382"/>
      <c r="G32" s="127"/>
      <c r="H32" s="387"/>
      <c r="I32" s="386"/>
      <c r="J32" s="370"/>
      <c r="K32" s="275"/>
      <c r="L32" s="140">
        <v>8</v>
      </c>
      <c r="M32" s="383"/>
      <c r="N32" s="372"/>
      <c r="O32" s="133"/>
      <c r="P32" s="373"/>
      <c r="Q32" s="374"/>
      <c r="R32" s="265"/>
      <c r="S32" s="370"/>
      <c r="T32" s="140">
        <v>1</v>
      </c>
      <c r="U32" s="385"/>
      <c r="V32" s="375"/>
    </row>
    <row r="33" spans="1:22" x14ac:dyDescent="0.25">
      <c r="A33" s="318"/>
      <c r="B33" s="296"/>
      <c r="C33" s="318"/>
      <c r="D33" s="51">
        <v>39</v>
      </c>
      <c r="E33" s="135" t="s">
        <v>15</v>
      </c>
      <c r="F33" s="139">
        <v>0.16</v>
      </c>
      <c r="G33" s="127"/>
      <c r="H33" s="387"/>
      <c r="I33" s="386"/>
      <c r="J33" s="370"/>
      <c r="K33" s="275"/>
      <c r="L33" s="140">
        <v>12</v>
      </c>
      <c r="M33" s="148" t="s">
        <v>15</v>
      </c>
      <c r="N33" s="137">
        <v>0.1</v>
      </c>
      <c r="O33" s="133"/>
      <c r="P33" s="373"/>
      <c r="Q33" s="374"/>
      <c r="R33" s="265"/>
      <c r="S33" s="370"/>
      <c r="T33" s="140">
        <v>1</v>
      </c>
      <c r="U33" s="146" t="s">
        <v>15</v>
      </c>
      <c r="V33" s="138">
        <v>0.03</v>
      </c>
    </row>
    <row r="34" spans="1:22" ht="15" x14ac:dyDescent="0.25">
      <c r="A34" s="356"/>
      <c r="B34" s="296"/>
      <c r="C34" s="356"/>
      <c r="D34" s="51">
        <v>87</v>
      </c>
      <c r="E34" s="317" t="s">
        <v>48</v>
      </c>
      <c r="F34" s="381">
        <v>0.81</v>
      </c>
      <c r="G34" s="127"/>
      <c r="H34" s="387"/>
      <c r="I34" s="386"/>
      <c r="J34" s="370"/>
      <c r="K34" s="275"/>
      <c r="L34" s="140">
        <v>44</v>
      </c>
      <c r="M34" s="383" t="s">
        <v>48</v>
      </c>
      <c r="N34" s="372">
        <v>0.83</v>
      </c>
      <c r="O34" s="55"/>
      <c r="P34" s="373"/>
      <c r="Q34" s="374"/>
      <c r="R34" s="265"/>
      <c r="S34" s="370"/>
      <c r="T34" s="140">
        <v>13</v>
      </c>
      <c r="U34" s="385" t="s">
        <v>48</v>
      </c>
      <c r="V34" s="375">
        <v>0.94</v>
      </c>
    </row>
    <row r="35" spans="1:22" ht="15" x14ac:dyDescent="0.2">
      <c r="A35" s="318"/>
      <c r="B35" s="296"/>
      <c r="C35" s="318"/>
      <c r="D35" s="51">
        <v>2</v>
      </c>
      <c r="E35" s="317"/>
      <c r="F35" s="382"/>
      <c r="G35" s="127"/>
      <c r="H35" s="387"/>
      <c r="I35" s="386"/>
      <c r="J35" s="370"/>
      <c r="K35" s="275"/>
      <c r="L35" s="140">
        <v>0</v>
      </c>
      <c r="M35" s="383"/>
      <c r="N35" s="372"/>
      <c r="O35" s="133"/>
      <c r="P35" s="373"/>
      <c r="Q35" s="374"/>
      <c r="R35" s="265"/>
      <c r="S35" s="370"/>
      <c r="T35" s="140">
        <v>0</v>
      </c>
      <c r="U35" s="385"/>
      <c r="V35" s="375"/>
    </row>
    <row r="36" spans="1:22" ht="15" x14ac:dyDescent="0.2">
      <c r="A36" s="318"/>
      <c r="B36" s="296" t="s">
        <v>138</v>
      </c>
      <c r="C36" s="318" t="s">
        <v>27</v>
      </c>
      <c r="D36" s="51">
        <v>110</v>
      </c>
      <c r="E36" s="317" t="s">
        <v>4</v>
      </c>
      <c r="F36" s="381">
        <v>0.05</v>
      </c>
      <c r="G36" s="127"/>
      <c r="H36" s="387"/>
      <c r="I36" s="386"/>
      <c r="J36" s="370" t="s">
        <v>138</v>
      </c>
      <c r="K36" s="275" t="s">
        <v>27</v>
      </c>
      <c r="L36" s="140">
        <v>52</v>
      </c>
      <c r="M36" s="383" t="s">
        <v>4</v>
      </c>
      <c r="N36" s="372">
        <v>0.05</v>
      </c>
      <c r="O36" s="133"/>
      <c r="P36" s="373"/>
      <c r="Q36" s="374"/>
      <c r="R36" s="265" t="s">
        <v>27</v>
      </c>
      <c r="S36" s="370" t="s">
        <v>138</v>
      </c>
      <c r="T36" s="140">
        <v>13</v>
      </c>
      <c r="U36" s="385" t="s">
        <v>4</v>
      </c>
      <c r="V36" s="375">
        <v>0.1</v>
      </c>
    </row>
    <row r="37" spans="1:22" ht="15" x14ac:dyDescent="0.2">
      <c r="A37" s="318"/>
      <c r="B37" s="296"/>
      <c r="C37" s="318"/>
      <c r="D37" s="51">
        <v>9</v>
      </c>
      <c r="E37" s="317"/>
      <c r="F37" s="382"/>
      <c r="G37" s="127"/>
      <c r="H37" s="387"/>
      <c r="I37" s="386"/>
      <c r="J37" s="370"/>
      <c r="K37" s="275"/>
      <c r="L37" s="140">
        <v>6</v>
      </c>
      <c r="M37" s="383"/>
      <c r="N37" s="372"/>
      <c r="O37" s="133"/>
      <c r="P37" s="373"/>
      <c r="Q37" s="374"/>
      <c r="R37" s="265"/>
      <c r="S37" s="370"/>
      <c r="T37" s="140">
        <v>3</v>
      </c>
      <c r="U37" s="385"/>
      <c r="V37" s="375"/>
    </row>
    <row r="38" spans="1:22" x14ac:dyDescent="0.25">
      <c r="A38" s="318"/>
      <c r="B38" s="296"/>
      <c r="C38" s="318"/>
      <c r="D38" s="51">
        <v>26</v>
      </c>
      <c r="E38" s="135" t="s">
        <v>15</v>
      </c>
      <c r="F38" s="139">
        <v>0.1</v>
      </c>
      <c r="G38" s="127"/>
      <c r="H38" s="387"/>
      <c r="I38" s="386"/>
      <c r="J38" s="370"/>
      <c r="K38" s="275"/>
      <c r="L38" s="140">
        <v>17</v>
      </c>
      <c r="M38" s="148" t="s">
        <v>15</v>
      </c>
      <c r="N38" s="137">
        <v>0.15</v>
      </c>
      <c r="O38" s="133"/>
      <c r="P38" s="373"/>
      <c r="Q38" s="374"/>
      <c r="R38" s="265"/>
      <c r="S38" s="370"/>
      <c r="T38" s="140">
        <v>2</v>
      </c>
      <c r="U38" s="146" t="s">
        <v>15</v>
      </c>
      <c r="V38" s="138">
        <v>0.06</v>
      </c>
    </row>
    <row r="39" spans="1:22" ht="15" x14ac:dyDescent="0.25">
      <c r="A39" s="356"/>
      <c r="B39" s="296"/>
      <c r="C39" s="356"/>
      <c r="D39" s="51">
        <v>101</v>
      </c>
      <c r="E39" s="317" t="s">
        <v>48</v>
      </c>
      <c r="F39" s="381">
        <v>0.85</v>
      </c>
      <c r="G39" s="127"/>
      <c r="H39" s="387"/>
      <c r="I39" s="386"/>
      <c r="J39" s="370"/>
      <c r="K39" s="275"/>
      <c r="L39" s="140">
        <v>40</v>
      </c>
      <c r="M39" s="383" t="s">
        <v>48</v>
      </c>
      <c r="N39" s="372">
        <v>0.8</v>
      </c>
      <c r="O39" s="55"/>
      <c r="P39" s="373"/>
      <c r="Q39" s="374"/>
      <c r="R39" s="265"/>
      <c r="S39" s="370"/>
      <c r="T39" s="140">
        <v>13</v>
      </c>
      <c r="U39" s="385" t="s">
        <v>48</v>
      </c>
      <c r="V39" s="375">
        <v>0.84</v>
      </c>
    </row>
    <row r="40" spans="1:22" ht="15" x14ac:dyDescent="0.2">
      <c r="A40" s="318"/>
      <c r="B40" s="296"/>
      <c r="C40" s="318"/>
      <c r="D40" s="51">
        <v>3</v>
      </c>
      <c r="E40" s="317"/>
      <c r="F40" s="382"/>
      <c r="G40" s="127"/>
      <c r="H40" s="387"/>
      <c r="I40" s="386"/>
      <c r="J40" s="370"/>
      <c r="K40" s="275"/>
      <c r="L40" s="140">
        <v>0</v>
      </c>
      <c r="M40" s="383"/>
      <c r="N40" s="372"/>
      <c r="O40" s="133"/>
      <c r="P40" s="373"/>
      <c r="Q40" s="374"/>
      <c r="R40" s="265"/>
      <c r="S40" s="370"/>
      <c r="T40" s="140">
        <v>0</v>
      </c>
      <c r="U40" s="385"/>
      <c r="V40" s="375"/>
    </row>
    <row r="41" spans="1:22" ht="15" x14ac:dyDescent="0.2">
      <c r="A41" s="318"/>
      <c r="B41" s="296" t="s">
        <v>138</v>
      </c>
      <c r="C41" s="318" t="s">
        <v>92</v>
      </c>
      <c r="D41" s="51">
        <v>115</v>
      </c>
      <c r="E41" s="317" t="s">
        <v>4</v>
      </c>
      <c r="F41" s="381">
        <v>0.04</v>
      </c>
      <c r="G41" s="127"/>
      <c r="H41" s="387"/>
      <c r="I41" s="386"/>
      <c r="J41" s="370" t="s">
        <v>138</v>
      </c>
      <c r="K41" s="275" t="s">
        <v>92</v>
      </c>
      <c r="L41" s="140">
        <v>53</v>
      </c>
      <c r="M41" s="383" t="s">
        <v>4</v>
      </c>
      <c r="N41" s="372">
        <v>0</v>
      </c>
      <c r="O41" s="133"/>
      <c r="P41" s="373"/>
      <c r="Q41" s="374"/>
      <c r="R41" s="265" t="s">
        <v>92</v>
      </c>
      <c r="S41" s="370" t="s">
        <v>138</v>
      </c>
      <c r="T41" s="140">
        <v>15</v>
      </c>
      <c r="U41" s="385" t="s">
        <v>4</v>
      </c>
      <c r="V41" s="375">
        <v>0</v>
      </c>
    </row>
    <row r="42" spans="1:22" ht="15" x14ac:dyDescent="0.2">
      <c r="A42" s="318"/>
      <c r="B42" s="296"/>
      <c r="C42" s="318"/>
      <c r="D42" s="51">
        <v>6</v>
      </c>
      <c r="E42" s="317"/>
      <c r="F42" s="382"/>
      <c r="G42" s="127"/>
      <c r="H42" s="387"/>
      <c r="I42" s="386"/>
      <c r="J42" s="370"/>
      <c r="K42" s="275"/>
      <c r="L42" s="140">
        <v>0</v>
      </c>
      <c r="M42" s="383"/>
      <c r="N42" s="372"/>
      <c r="O42" s="133"/>
      <c r="P42" s="373"/>
      <c r="Q42" s="374"/>
      <c r="R42" s="265"/>
      <c r="S42" s="370"/>
      <c r="T42" s="140">
        <v>0</v>
      </c>
      <c r="U42" s="385"/>
      <c r="V42" s="375"/>
    </row>
    <row r="43" spans="1:22" x14ac:dyDescent="0.25">
      <c r="A43" s="318"/>
      <c r="B43" s="296"/>
      <c r="C43" s="318"/>
      <c r="D43" s="51">
        <v>33</v>
      </c>
      <c r="E43" s="135" t="s">
        <v>15</v>
      </c>
      <c r="F43" s="139">
        <v>0.13</v>
      </c>
      <c r="G43" s="127"/>
      <c r="H43" s="387"/>
      <c r="I43" s="386"/>
      <c r="J43" s="370"/>
      <c r="K43" s="275"/>
      <c r="L43" s="140">
        <v>11</v>
      </c>
      <c r="M43" s="148" t="s">
        <v>15</v>
      </c>
      <c r="N43" s="137">
        <v>0.1</v>
      </c>
      <c r="O43" s="133"/>
      <c r="P43" s="373"/>
      <c r="Q43" s="374"/>
      <c r="R43" s="265"/>
      <c r="S43" s="370"/>
      <c r="T43" s="140">
        <v>1</v>
      </c>
      <c r="U43" s="146" t="s">
        <v>15</v>
      </c>
      <c r="V43" s="138">
        <v>0.03</v>
      </c>
    </row>
    <row r="44" spans="1:22" ht="15" x14ac:dyDescent="0.25">
      <c r="A44" s="356"/>
      <c r="B44" s="296"/>
      <c r="C44" s="356"/>
      <c r="D44" s="51">
        <v>92</v>
      </c>
      <c r="E44" s="317" t="s">
        <v>48</v>
      </c>
      <c r="F44" s="381">
        <v>0.83</v>
      </c>
      <c r="G44" s="127"/>
      <c r="H44" s="387"/>
      <c r="I44" s="386"/>
      <c r="J44" s="370"/>
      <c r="K44" s="275"/>
      <c r="L44" s="140">
        <v>51</v>
      </c>
      <c r="M44" s="383" t="s">
        <v>48</v>
      </c>
      <c r="N44" s="372">
        <v>0.9</v>
      </c>
      <c r="O44" s="55"/>
      <c r="P44" s="373"/>
      <c r="Q44" s="374"/>
      <c r="R44" s="265"/>
      <c r="S44" s="370"/>
      <c r="T44" s="140">
        <v>15</v>
      </c>
      <c r="U44" s="385" t="s">
        <v>48</v>
      </c>
      <c r="V44" s="375">
        <v>0.97</v>
      </c>
    </row>
    <row r="45" spans="1:22" ht="15" x14ac:dyDescent="0.2">
      <c r="A45" s="318"/>
      <c r="B45" s="296"/>
      <c r="C45" s="318"/>
      <c r="D45" s="51">
        <v>3</v>
      </c>
      <c r="E45" s="317"/>
      <c r="F45" s="382"/>
      <c r="G45" s="127"/>
      <c r="H45" s="387"/>
      <c r="I45" s="386"/>
      <c r="J45" s="370"/>
      <c r="K45" s="275"/>
      <c r="L45" s="140">
        <v>0</v>
      </c>
      <c r="M45" s="383"/>
      <c r="N45" s="372"/>
      <c r="O45" s="133"/>
      <c r="P45" s="373"/>
      <c r="Q45" s="374"/>
      <c r="R45" s="265"/>
      <c r="S45" s="370"/>
      <c r="T45" s="140">
        <v>0</v>
      </c>
      <c r="U45" s="385"/>
      <c r="V45" s="375"/>
    </row>
    <row r="46" spans="1:22" ht="15" x14ac:dyDescent="0.2">
      <c r="A46" s="318"/>
      <c r="B46" s="296" t="s">
        <v>138</v>
      </c>
      <c r="C46" s="318" t="s">
        <v>28</v>
      </c>
      <c r="D46" s="51">
        <v>116</v>
      </c>
      <c r="E46" s="317" t="s">
        <v>4</v>
      </c>
      <c r="F46" s="381">
        <v>0.04</v>
      </c>
      <c r="G46" s="127"/>
      <c r="H46" s="387"/>
      <c r="I46" s="386"/>
      <c r="J46" s="370" t="s">
        <v>138</v>
      </c>
      <c r="K46" s="275" t="s">
        <v>28</v>
      </c>
      <c r="L46" s="140">
        <v>45</v>
      </c>
      <c r="M46" s="383" t="s">
        <v>4</v>
      </c>
      <c r="N46" s="372">
        <v>0</v>
      </c>
      <c r="O46" s="133"/>
      <c r="P46" s="373"/>
      <c r="Q46" s="374"/>
      <c r="R46" s="265" t="s">
        <v>28</v>
      </c>
      <c r="S46" s="370" t="s">
        <v>138</v>
      </c>
      <c r="T46" s="140">
        <v>16</v>
      </c>
      <c r="U46" s="385" t="s">
        <v>4</v>
      </c>
      <c r="V46" s="375">
        <v>0</v>
      </c>
    </row>
    <row r="47" spans="1:22" ht="15" x14ac:dyDescent="0.2">
      <c r="A47" s="318"/>
      <c r="B47" s="296"/>
      <c r="C47" s="318"/>
      <c r="D47" s="51">
        <v>8</v>
      </c>
      <c r="E47" s="317"/>
      <c r="F47" s="382"/>
      <c r="G47" s="127"/>
      <c r="H47" s="387"/>
      <c r="I47" s="386"/>
      <c r="J47" s="370"/>
      <c r="K47" s="275"/>
      <c r="L47" s="140">
        <v>0</v>
      </c>
      <c r="M47" s="383"/>
      <c r="N47" s="372"/>
      <c r="O47" s="133"/>
      <c r="P47" s="373"/>
      <c r="Q47" s="374"/>
      <c r="R47" s="265"/>
      <c r="S47" s="370"/>
      <c r="T47" s="140">
        <v>0</v>
      </c>
      <c r="U47" s="385"/>
      <c r="V47" s="375"/>
    </row>
    <row r="48" spans="1:22" x14ac:dyDescent="0.25">
      <c r="A48" s="318"/>
      <c r="B48" s="296"/>
      <c r="C48" s="318"/>
      <c r="D48" s="51">
        <v>35</v>
      </c>
      <c r="E48" s="135" t="s">
        <v>15</v>
      </c>
      <c r="F48" s="139">
        <v>0.14000000000000001</v>
      </c>
      <c r="G48" s="127"/>
      <c r="H48" s="387"/>
      <c r="I48" s="386"/>
      <c r="J48" s="370"/>
      <c r="K48" s="275"/>
      <c r="L48" s="140">
        <v>11</v>
      </c>
      <c r="M48" s="148" t="s">
        <v>15</v>
      </c>
      <c r="N48" s="137">
        <v>0.1</v>
      </c>
      <c r="O48" s="133"/>
      <c r="P48" s="373"/>
      <c r="Q48" s="374"/>
      <c r="R48" s="265"/>
      <c r="S48" s="370"/>
      <c r="T48" s="140">
        <v>0</v>
      </c>
      <c r="U48" s="146" t="s">
        <v>15</v>
      </c>
      <c r="V48" s="138">
        <v>0</v>
      </c>
    </row>
    <row r="49" spans="1:22" ht="15" x14ac:dyDescent="0.25">
      <c r="A49" s="356"/>
      <c r="B49" s="296"/>
      <c r="C49" s="356"/>
      <c r="D49" s="51">
        <v>87</v>
      </c>
      <c r="E49" s="317" t="s">
        <v>48</v>
      </c>
      <c r="F49" s="381">
        <v>0.82</v>
      </c>
      <c r="G49" s="127"/>
      <c r="H49" s="387"/>
      <c r="I49" s="386"/>
      <c r="J49" s="370"/>
      <c r="K49" s="275"/>
      <c r="L49" s="140">
        <v>59</v>
      </c>
      <c r="M49" s="383" t="s">
        <v>48</v>
      </c>
      <c r="N49" s="372">
        <v>0.9</v>
      </c>
      <c r="O49" s="55"/>
      <c r="P49" s="373"/>
      <c r="Q49" s="374"/>
      <c r="R49" s="265"/>
      <c r="S49" s="370"/>
      <c r="T49" s="140">
        <v>15</v>
      </c>
      <c r="U49" s="385" t="s">
        <v>48</v>
      </c>
      <c r="V49" s="375">
        <v>1</v>
      </c>
    </row>
    <row r="50" spans="1:22" ht="15" x14ac:dyDescent="0.2">
      <c r="A50" s="318"/>
      <c r="B50" s="296"/>
      <c r="C50" s="318"/>
      <c r="D50" s="51">
        <v>3</v>
      </c>
      <c r="E50" s="317"/>
      <c r="F50" s="382"/>
      <c r="G50" s="127"/>
      <c r="H50" s="387"/>
      <c r="I50" s="386"/>
      <c r="J50" s="370"/>
      <c r="K50" s="275"/>
      <c r="L50" s="140">
        <v>0</v>
      </c>
      <c r="M50" s="383"/>
      <c r="N50" s="372"/>
      <c r="O50" s="133"/>
      <c r="P50" s="373"/>
      <c r="Q50" s="374"/>
      <c r="R50" s="265"/>
      <c r="S50" s="370"/>
      <c r="T50" s="140">
        <v>0</v>
      </c>
      <c r="U50" s="385"/>
      <c r="V50" s="375"/>
    </row>
    <row r="51" spans="1:22" ht="15" x14ac:dyDescent="0.2">
      <c r="A51" s="318" t="s">
        <v>93</v>
      </c>
      <c r="B51" s="296" t="s">
        <v>138</v>
      </c>
      <c r="C51" s="318" t="s">
        <v>31</v>
      </c>
      <c r="D51" s="51">
        <v>2</v>
      </c>
      <c r="E51" s="317" t="s">
        <v>4</v>
      </c>
      <c r="F51" s="381">
        <v>0.01</v>
      </c>
      <c r="G51" s="127"/>
      <c r="H51" s="387"/>
      <c r="I51" s="386" t="s">
        <v>93</v>
      </c>
      <c r="J51" s="370" t="s">
        <v>138</v>
      </c>
      <c r="K51" s="275" t="s">
        <v>31</v>
      </c>
      <c r="L51" s="140">
        <v>5</v>
      </c>
      <c r="M51" s="383" t="s">
        <v>4</v>
      </c>
      <c r="N51" s="372">
        <v>0.05</v>
      </c>
      <c r="O51" s="133"/>
      <c r="P51" s="373"/>
      <c r="Q51" s="374" t="s">
        <v>93</v>
      </c>
      <c r="R51" s="265" t="s">
        <v>31</v>
      </c>
      <c r="S51" s="370" t="s">
        <v>138</v>
      </c>
      <c r="T51" s="140">
        <v>0</v>
      </c>
      <c r="U51" s="385" t="s">
        <v>4</v>
      </c>
      <c r="V51" s="375">
        <v>0</v>
      </c>
    </row>
    <row r="52" spans="1:22" ht="15" x14ac:dyDescent="0.2">
      <c r="A52" s="318"/>
      <c r="B52" s="296"/>
      <c r="C52" s="318"/>
      <c r="D52" s="51">
        <v>1</v>
      </c>
      <c r="E52" s="317"/>
      <c r="F52" s="382"/>
      <c r="G52" s="127"/>
      <c r="H52" s="387"/>
      <c r="I52" s="386"/>
      <c r="J52" s="370"/>
      <c r="K52" s="275"/>
      <c r="L52" s="140">
        <v>1</v>
      </c>
      <c r="M52" s="383"/>
      <c r="N52" s="372"/>
      <c r="O52" s="133"/>
      <c r="P52" s="373"/>
      <c r="Q52" s="374"/>
      <c r="R52" s="265"/>
      <c r="S52" s="370"/>
      <c r="T52" s="140">
        <v>0</v>
      </c>
      <c r="U52" s="385"/>
      <c r="V52" s="375"/>
    </row>
    <row r="53" spans="1:22" x14ac:dyDescent="0.25">
      <c r="A53" s="318"/>
      <c r="B53" s="296"/>
      <c r="C53" s="318"/>
      <c r="D53" s="51">
        <v>147</v>
      </c>
      <c r="E53" s="135" t="s">
        <v>15</v>
      </c>
      <c r="F53" s="139">
        <v>0.08</v>
      </c>
      <c r="G53" s="127"/>
      <c r="H53" s="387"/>
      <c r="I53" s="386"/>
      <c r="J53" s="370"/>
      <c r="K53" s="275"/>
      <c r="L53" s="140">
        <v>72</v>
      </c>
      <c r="M53" s="148" t="s">
        <v>15</v>
      </c>
      <c r="N53" s="137">
        <v>0.03</v>
      </c>
      <c r="O53" s="133"/>
      <c r="P53" s="373"/>
      <c r="Q53" s="374"/>
      <c r="R53" s="265"/>
      <c r="S53" s="370"/>
      <c r="T53" s="140">
        <v>20</v>
      </c>
      <c r="U53" s="146" t="s">
        <v>15</v>
      </c>
      <c r="V53" s="138">
        <v>0</v>
      </c>
    </row>
    <row r="54" spans="1:22" ht="15" x14ac:dyDescent="0.25">
      <c r="A54" s="356"/>
      <c r="B54" s="296"/>
      <c r="C54" s="356"/>
      <c r="D54" s="51">
        <v>21</v>
      </c>
      <c r="E54" s="317" t="s">
        <v>48</v>
      </c>
      <c r="F54" s="381">
        <v>0.9</v>
      </c>
      <c r="G54" s="127"/>
      <c r="H54" s="387"/>
      <c r="I54" s="386"/>
      <c r="J54" s="370"/>
      <c r="K54" s="275"/>
      <c r="L54" s="140">
        <v>4</v>
      </c>
      <c r="M54" s="383" t="s">
        <v>48</v>
      </c>
      <c r="N54" s="372">
        <v>0.91</v>
      </c>
      <c r="O54" s="55"/>
      <c r="P54" s="373"/>
      <c r="Q54" s="374"/>
      <c r="R54" s="265"/>
      <c r="S54" s="370"/>
      <c r="T54" s="140">
        <v>0</v>
      </c>
      <c r="U54" s="385" t="s">
        <v>48</v>
      </c>
      <c r="V54" s="375">
        <v>1</v>
      </c>
    </row>
    <row r="55" spans="1:22" ht="15" x14ac:dyDescent="0.2">
      <c r="A55" s="318"/>
      <c r="B55" s="296"/>
      <c r="C55" s="318"/>
      <c r="D55" s="51">
        <v>78</v>
      </c>
      <c r="E55" s="317"/>
      <c r="F55" s="382"/>
      <c r="G55" s="127"/>
      <c r="H55" s="387"/>
      <c r="I55" s="386"/>
      <c r="J55" s="370"/>
      <c r="K55" s="275"/>
      <c r="L55" s="140">
        <v>33</v>
      </c>
      <c r="M55" s="383"/>
      <c r="N55" s="372"/>
      <c r="O55" s="133"/>
      <c r="P55" s="373"/>
      <c r="Q55" s="374"/>
      <c r="R55" s="265"/>
      <c r="S55" s="370"/>
      <c r="T55" s="140">
        <v>11</v>
      </c>
      <c r="U55" s="385"/>
      <c r="V55" s="375"/>
    </row>
    <row r="56" spans="1:22" ht="15" x14ac:dyDescent="0.2">
      <c r="A56" s="318"/>
      <c r="B56" s="296" t="s">
        <v>138</v>
      </c>
      <c r="C56" s="318" t="s">
        <v>12</v>
      </c>
      <c r="D56" s="51">
        <v>2</v>
      </c>
      <c r="E56" s="317" t="s">
        <v>4</v>
      </c>
      <c r="F56" s="381">
        <v>0.01</v>
      </c>
      <c r="G56" s="127"/>
      <c r="H56" s="387"/>
      <c r="I56" s="386"/>
      <c r="J56" s="370" t="s">
        <v>138</v>
      </c>
      <c r="K56" s="275" t="s">
        <v>12</v>
      </c>
      <c r="L56" s="140">
        <v>3</v>
      </c>
      <c r="M56" s="383" t="s">
        <v>4</v>
      </c>
      <c r="N56" s="372">
        <v>0.03</v>
      </c>
      <c r="O56" s="133"/>
      <c r="P56" s="373"/>
      <c r="Q56" s="374"/>
      <c r="R56" s="265" t="s">
        <v>12</v>
      </c>
      <c r="S56" s="370" t="s">
        <v>138</v>
      </c>
      <c r="T56" s="140">
        <v>0</v>
      </c>
      <c r="U56" s="385" t="s">
        <v>4</v>
      </c>
      <c r="V56" s="375">
        <v>0</v>
      </c>
    </row>
    <row r="57" spans="1:22" ht="15" x14ac:dyDescent="0.25">
      <c r="A57" s="318"/>
      <c r="B57" s="296"/>
      <c r="C57" s="318"/>
      <c r="D57" s="51">
        <v>1</v>
      </c>
      <c r="E57" s="317"/>
      <c r="F57" s="382"/>
      <c r="G57" s="127"/>
      <c r="H57" s="387"/>
      <c r="I57" s="386"/>
      <c r="J57" s="370"/>
      <c r="K57" s="275"/>
      <c r="L57" s="140">
        <v>1</v>
      </c>
      <c r="M57" s="383"/>
      <c r="N57" s="372"/>
      <c r="O57" s="144"/>
      <c r="P57" s="373"/>
      <c r="Q57" s="374"/>
      <c r="R57" s="265"/>
      <c r="S57" s="370"/>
      <c r="T57" s="140">
        <v>0</v>
      </c>
      <c r="U57" s="385"/>
      <c r="V57" s="375"/>
    </row>
    <row r="58" spans="1:22" x14ac:dyDescent="0.25">
      <c r="A58" s="318"/>
      <c r="B58" s="296"/>
      <c r="C58" s="318"/>
      <c r="D58" s="51">
        <v>132</v>
      </c>
      <c r="E58" s="135" t="s">
        <v>15</v>
      </c>
      <c r="F58" s="139">
        <v>0.06</v>
      </c>
      <c r="G58" s="127"/>
      <c r="H58" s="387"/>
      <c r="I58" s="386"/>
      <c r="J58" s="370"/>
      <c r="K58" s="275"/>
      <c r="L58" s="140">
        <v>73</v>
      </c>
      <c r="M58" s="148" t="s">
        <v>15</v>
      </c>
      <c r="N58" s="137">
        <v>0.03</v>
      </c>
      <c r="O58" s="144"/>
      <c r="P58" s="373"/>
      <c r="Q58" s="374"/>
      <c r="R58" s="265"/>
      <c r="S58" s="370"/>
      <c r="T58" s="140">
        <v>19</v>
      </c>
      <c r="U58" s="146" t="s">
        <v>15</v>
      </c>
      <c r="V58" s="138">
        <v>0</v>
      </c>
    </row>
    <row r="59" spans="1:22" ht="15" x14ac:dyDescent="0.25">
      <c r="A59" s="356"/>
      <c r="B59" s="296"/>
      <c r="C59" s="356"/>
      <c r="D59" s="51">
        <v>14</v>
      </c>
      <c r="E59" s="317" t="s">
        <v>48</v>
      </c>
      <c r="F59" s="381">
        <v>0.93</v>
      </c>
      <c r="G59" s="127"/>
      <c r="H59" s="387"/>
      <c r="I59" s="386"/>
      <c r="J59" s="370"/>
      <c r="K59" s="275"/>
      <c r="L59" s="140">
        <v>4</v>
      </c>
      <c r="M59" s="383" t="s">
        <v>48</v>
      </c>
      <c r="N59" s="372">
        <v>0.93</v>
      </c>
      <c r="O59" s="144"/>
      <c r="P59" s="373"/>
      <c r="Q59" s="374"/>
      <c r="R59" s="265"/>
      <c r="S59" s="370"/>
      <c r="T59" s="140">
        <v>0</v>
      </c>
      <c r="U59" s="385" t="s">
        <v>48</v>
      </c>
      <c r="V59" s="375">
        <v>1</v>
      </c>
    </row>
    <row r="60" spans="1:22" ht="15" x14ac:dyDescent="0.2">
      <c r="A60" s="318"/>
      <c r="B60" s="296"/>
      <c r="C60" s="318"/>
      <c r="D60" s="51">
        <v>100</v>
      </c>
      <c r="E60" s="317"/>
      <c r="F60" s="382"/>
      <c r="G60" s="127"/>
      <c r="H60" s="387"/>
      <c r="I60" s="386"/>
      <c r="J60" s="370"/>
      <c r="K60" s="275"/>
      <c r="L60" s="140">
        <v>34</v>
      </c>
      <c r="M60" s="383"/>
      <c r="N60" s="372"/>
      <c r="O60" s="133"/>
      <c r="P60" s="373"/>
      <c r="Q60" s="374"/>
      <c r="R60" s="265"/>
      <c r="S60" s="370"/>
      <c r="T60" s="140">
        <v>12</v>
      </c>
      <c r="U60" s="385"/>
      <c r="V60" s="375"/>
    </row>
    <row r="61" spans="1:22" ht="15" x14ac:dyDescent="0.2">
      <c r="A61" s="318"/>
      <c r="B61" s="296" t="s">
        <v>138</v>
      </c>
      <c r="C61" s="318" t="s">
        <v>13</v>
      </c>
      <c r="D61" s="51">
        <v>3</v>
      </c>
      <c r="E61" s="317" t="s">
        <v>4</v>
      </c>
      <c r="F61" s="381">
        <v>0.02</v>
      </c>
      <c r="G61" s="127"/>
      <c r="H61" s="387"/>
      <c r="I61" s="386"/>
      <c r="J61" s="370" t="s">
        <v>138</v>
      </c>
      <c r="K61" s="275" t="s">
        <v>13</v>
      </c>
      <c r="L61" s="140">
        <v>2</v>
      </c>
      <c r="M61" s="383" t="s">
        <v>4</v>
      </c>
      <c r="N61" s="372">
        <v>0.02</v>
      </c>
      <c r="O61" s="133"/>
      <c r="P61" s="373"/>
      <c r="Q61" s="374"/>
      <c r="R61" s="265" t="s">
        <v>13</v>
      </c>
      <c r="S61" s="370" t="s">
        <v>138</v>
      </c>
      <c r="T61" s="140">
        <v>0</v>
      </c>
      <c r="U61" s="385" t="s">
        <v>4</v>
      </c>
      <c r="V61" s="375">
        <v>0</v>
      </c>
    </row>
    <row r="62" spans="1:22" ht="15" x14ac:dyDescent="0.25">
      <c r="A62" s="318"/>
      <c r="B62" s="296"/>
      <c r="C62" s="318"/>
      <c r="D62" s="51">
        <v>2</v>
      </c>
      <c r="E62" s="317"/>
      <c r="F62" s="382"/>
      <c r="G62" s="127"/>
      <c r="H62" s="387"/>
      <c r="I62" s="386"/>
      <c r="J62" s="370"/>
      <c r="K62" s="275"/>
      <c r="L62" s="140">
        <v>0</v>
      </c>
      <c r="M62" s="383"/>
      <c r="N62" s="372"/>
      <c r="O62" s="55"/>
      <c r="P62" s="373"/>
      <c r="Q62" s="374"/>
      <c r="R62" s="265"/>
      <c r="S62" s="370"/>
      <c r="T62" s="140">
        <v>0</v>
      </c>
      <c r="U62" s="385"/>
      <c r="V62" s="375"/>
    </row>
    <row r="63" spans="1:22" x14ac:dyDescent="0.25">
      <c r="A63" s="318"/>
      <c r="B63" s="296"/>
      <c r="C63" s="318"/>
      <c r="D63" s="51">
        <v>121</v>
      </c>
      <c r="E63" s="135" t="s">
        <v>15</v>
      </c>
      <c r="F63" s="139">
        <v>7.0000000000000007E-2</v>
      </c>
      <c r="G63" s="127"/>
      <c r="H63" s="387"/>
      <c r="I63" s="386"/>
      <c r="J63" s="370"/>
      <c r="K63" s="275"/>
      <c r="L63" s="140">
        <v>69</v>
      </c>
      <c r="M63" s="148" t="s">
        <v>15</v>
      </c>
      <c r="N63" s="137">
        <v>0.08</v>
      </c>
      <c r="O63" s="133"/>
      <c r="P63" s="373"/>
      <c r="Q63" s="374"/>
      <c r="R63" s="265"/>
      <c r="S63" s="370"/>
      <c r="T63" s="140">
        <v>20</v>
      </c>
      <c r="U63" s="146" t="s">
        <v>15</v>
      </c>
      <c r="V63" s="138">
        <v>0.03</v>
      </c>
    </row>
    <row r="64" spans="1:22" ht="15" x14ac:dyDescent="0.2">
      <c r="A64" s="356"/>
      <c r="B64" s="296"/>
      <c r="C64" s="356"/>
      <c r="D64" s="51">
        <v>18</v>
      </c>
      <c r="E64" s="317" t="s">
        <v>48</v>
      </c>
      <c r="F64" s="381">
        <v>0.91</v>
      </c>
      <c r="G64" s="127"/>
      <c r="H64" s="387"/>
      <c r="I64" s="386"/>
      <c r="J64" s="370"/>
      <c r="K64" s="275"/>
      <c r="L64" s="140">
        <v>9</v>
      </c>
      <c r="M64" s="383" t="s">
        <v>48</v>
      </c>
      <c r="N64" s="372">
        <v>0.9</v>
      </c>
      <c r="O64" s="133"/>
      <c r="P64" s="373"/>
      <c r="Q64" s="374"/>
      <c r="R64" s="265"/>
      <c r="S64" s="370"/>
      <c r="T64" s="140">
        <v>1</v>
      </c>
      <c r="U64" s="385" t="s">
        <v>48</v>
      </c>
      <c r="V64" s="375">
        <v>0.97</v>
      </c>
    </row>
    <row r="65" spans="1:22" ht="15" x14ac:dyDescent="0.2">
      <c r="A65" s="318"/>
      <c r="B65" s="296"/>
      <c r="C65" s="318"/>
      <c r="D65" s="51">
        <v>105</v>
      </c>
      <c r="E65" s="317"/>
      <c r="F65" s="382"/>
      <c r="G65" s="127"/>
      <c r="H65" s="387"/>
      <c r="I65" s="386"/>
      <c r="J65" s="370"/>
      <c r="K65" s="275"/>
      <c r="L65" s="140">
        <v>35</v>
      </c>
      <c r="M65" s="383"/>
      <c r="N65" s="372"/>
      <c r="O65" s="133"/>
      <c r="P65" s="373"/>
      <c r="Q65" s="374"/>
      <c r="R65" s="265"/>
      <c r="S65" s="370"/>
      <c r="T65" s="140">
        <v>10</v>
      </c>
      <c r="U65" s="385"/>
      <c r="V65" s="375"/>
    </row>
    <row r="66" spans="1:22" ht="15" x14ac:dyDescent="0.2">
      <c r="A66" s="318"/>
      <c r="B66" s="296" t="s">
        <v>138</v>
      </c>
      <c r="C66" s="318" t="s">
        <v>34</v>
      </c>
      <c r="D66" s="51">
        <v>7</v>
      </c>
      <c r="E66" s="317" t="s">
        <v>4</v>
      </c>
      <c r="F66" s="381">
        <v>0.04</v>
      </c>
      <c r="G66" s="127"/>
      <c r="H66" s="387"/>
      <c r="I66" s="386"/>
      <c r="J66" s="370" t="s">
        <v>138</v>
      </c>
      <c r="K66" s="275" t="s">
        <v>34</v>
      </c>
      <c r="L66" s="140">
        <v>3</v>
      </c>
      <c r="M66" s="383" t="s">
        <v>4</v>
      </c>
      <c r="N66" s="372">
        <v>0.03</v>
      </c>
      <c r="O66" s="133"/>
      <c r="P66" s="373"/>
      <c r="Q66" s="374"/>
      <c r="R66" s="265" t="s">
        <v>34</v>
      </c>
      <c r="S66" s="370" t="s">
        <v>138</v>
      </c>
      <c r="T66" s="140">
        <v>0</v>
      </c>
      <c r="U66" s="385" t="s">
        <v>4</v>
      </c>
      <c r="V66" s="375">
        <v>0</v>
      </c>
    </row>
    <row r="67" spans="1:22" ht="15" x14ac:dyDescent="0.25">
      <c r="A67" s="318"/>
      <c r="B67" s="296"/>
      <c r="C67" s="318"/>
      <c r="D67" s="51">
        <v>3</v>
      </c>
      <c r="E67" s="317"/>
      <c r="F67" s="382"/>
      <c r="G67" s="127"/>
      <c r="H67" s="387"/>
      <c r="I67" s="386"/>
      <c r="J67" s="370"/>
      <c r="K67" s="275"/>
      <c r="L67" s="140">
        <v>0</v>
      </c>
      <c r="M67" s="383"/>
      <c r="N67" s="372"/>
      <c r="O67" s="55"/>
      <c r="P67" s="373"/>
      <c r="Q67" s="374"/>
      <c r="R67" s="265"/>
      <c r="S67" s="370"/>
      <c r="T67" s="140">
        <v>0</v>
      </c>
      <c r="U67" s="385"/>
      <c r="V67" s="375"/>
    </row>
    <row r="68" spans="1:22" x14ac:dyDescent="0.25">
      <c r="A68" s="318"/>
      <c r="B68" s="296"/>
      <c r="C68" s="318"/>
      <c r="D68" s="51">
        <v>111</v>
      </c>
      <c r="E68" s="135" t="s">
        <v>15</v>
      </c>
      <c r="F68" s="139">
        <v>0.12</v>
      </c>
      <c r="G68" s="127"/>
      <c r="H68" s="387"/>
      <c r="I68" s="386"/>
      <c r="J68" s="370"/>
      <c r="K68" s="275"/>
      <c r="L68" s="140">
        <v>67</v>
      </c>
      <c r="M68" s="148" t="s">
        <v>15</v>
      </c>
      <c r="N68" s="137">
        <v>0.1</v>
      </c>
      <c r="O68" s="133"/>
      <c r="P68" s="373"/>
      <c r="Q68" s="374"/>
      <c r="R68" s="265"/>
      <c r="S68" s="370"/>
      <c r="T68" s="140">
        <v>21</v>
      </c>
      <c r="U68" s="146" t="s">
        <v>15</v>
      </c>
      <c r="V68" s="138">
        <v>0.03</v>
      </c>
    </row>
    <row r="69" spans="1:22" ht="15" x14ac:dyDescent="0.2">
      <c r="A69" s="356"/>
      <c r="B69" s="296"/>
      <c r="C69" s="356"/>
      <c r="D69" s="51">
        <v>29</v>
      </c>
      <c r="E69" s="317" t="s">
        <v>48</v>
      </c>
      <c r="F69" s="381">
        <v>0.84</v>
      </c>
      <c r="G69" s="127"/>
      <c r="H69" s="387"/>
      <c r="I69" s="386"/>
      <c r="J69" s="370"/>
      <c r="K69" s="275"/>
      <c r="L69" s="140">
        <v>11</v>
      </c>
      <c r="M69" s="383" t="s">
        <v>48</v>
      </c>
      <c r="N69" s="372">
        <v>0.88</v>
      </c>
      <c r="O69" s="133"/>
      <c r="P69" s="373"/>
      <c r="Q69" s="374"/>
      <c r="R69" s="265"/>
      <c r="S69" s="370"/>
      <c r="T69" s="140">
        <v>1</v>
      </c>
      <c r="U69" s="385" t="s">
        <v>48</v>
      </c>
      <c r="V69" s="375">
        <v>0.97</v>
      </c>
    </row>
    <row r="70" spans="1:22" ht="15" x14ac:dyDescent="0.2">
      <c r="A70" s="318"/>
      <c r="B70" s="296"/>
      <c r="C70" s="318"/>
      <c r="D70" s="51">
        <v>99</v>
      </c>
      <c r="E70" s="317"/>
      <c r="F70" s="382"/>
      <c r="G70" s="127"/>
      <c r="H70" s="387"/>
      <c r="I70" s="386"/>
      <c r="J70" s="370"/>
      <c r="K70" s="275"/>
      <c r="L70" s="140">
        <v>34</v>
      </c>
      <c r="M70" s="383"/>
      <c r="N70" s="372"/>
      <c r="O70" s="133"/>
      <c r="P70" s="373"/>
      <c r="Q70" s="374"/>
      <c r="R70" s="265"/>
      <c r="S70" s="370"/>
      <c r="T70" s="140">
        <v>9</v>
      </c>
      <c r="U70" s="385"/>
      <c r="V70" s="375"/>
    </row>
    <row r="71" spans="1:22" ht="15" x14ac:dyDescent="0.2">
      <c r="A71" s="318"/>
      <c r="B71" s="296" t="s">
        <v>138</v>
      </c>
      <c r="C71" s="318" t="s">
        <v>35</v>
      </c>
      <c r="D71" s="51">
        <v>9</v>
      </c>
      <c r="E71" s="317" t="s">
        <v>4</v>
      </c>
      <c r="F71" s="381">
        <v>0.06</v>
      </c>
      <c r="G71" s="127"/>
      <c r="H71" s="387"/>
      <c r="I71" s="386"/>
      <c r="J71" s="370" t="s">
        <v>138</v>
      </c>
      <c r="K71" s="275" t="s">
        <v>35</v>
      </c>
      <c r="L71" s="140">
        <v>0</v>
      </c>
      <c r="M71" s="383" t="s">
        <v>4</v>
      </c>
      <c r="N71" s="372">
        <v>0</v>
      </c>
      <c r="O71" s="133"/>
      <c r="P71" s="373"/>
      <c r="Q71" s="374"/>
      <c r="R71" s="265" t="s">
        <v>35</v>
      </c>
      <c r="S71" s="370" t="s">
        <v>138</v>
      </c>
      <c r="T71" s="140">
        <v>0</v>
      </c>
      <c r="U71" s="385" t="s">
        <v>4</v>
      </c>
      <c r="V71" s="375">
        <v>0</v>
      </c>
    </row>
    <row r="72" spans="1:22" ht="15" x14ac:dyDescent="0.25">
      <c r="A72" s="318"/>
      <c r="B72" s="296"/>
      <c r="C72" s="318"/>
      <c r="D72" s="51">
        <v>5</v>
      </c>
      <c r="E72" s="317"/>
      <c r="F72" s="382"/>
      <c r="G72" s="127"/>
      <c r="H72" s="387"/>
      <c r="I72" s="386"/>
      <c r="J72" s="370"/>
      <c r="K72" s="275"/>
      <c r="L72" s="140">
        <v>0</v>
      </c>
      <c r="M72" s="383"/>
      <c r="N72" s="372"/>
      <c r="O72" s="55"/>
      <c r="P72" s="373"/>
      <c r="Q72" s="374"/>
      <c r="R72" s="265"/>
      <c r="S72" s="370"/>
      <c r="T72" s="140">
        <v>0</v>
      </c>
      <c r="U72" s="385"/>
      <c r="V72" s="375"/>
    </row>
    <row r="73" spans="1:22" x14ac:dyDescent="0.25">
      <c r="A73" s="318"/>
      <c r="B73" s="296"/>
      <c r="C73" s="318"/>
      <c r="D73" s="51">
        <v>97</v>
      </c>
      <c r="E73" s="135" t="s">
        <v>15</v>
      </c>
      <c r="F73" s="139">
        <v>0.14000000000000001</v>
      </c>
      <c r="G73" s="127"/>
      <c r="H73" s="387"/>
      <c r="I73" s="386"/>
      <c r="J73" s="370"/>
      <c r="K73" s="275"/>
      <c r="L73" s="140">
        <v>65</v>
      </c>
      <c r="M73" s="148" t="s">
        <v>15</v>
      </c>
      <c r="N73" s="137">
        <v>0.08</v>
      </c>
      <c r="O73" s="133"/>
      <c r="P73" s="373"/>
      <c r="Q73" s="374"/>
      <c r="R73" s="265"/>
      <c r="S73" s="370"/>
      <c r="T73" s="140">
        <v>19</v>
      </c>
      <c r="U73" s="146" t="s">
        <v>15</v>
      </c>
      <c r="V73" s="138">
        <v>0.06</v>
      </c>
    </row>
    <row r="74" spans="1:22" ht="15" x14ac:dyDescent="0.2">
      <c r="A74" s="356"/>
      <c r="B74" s="296"/>
      <c r="C74" s="356"/>
      <c r="D74" s="51">
        <v>34</v>
      </c>
      <c r="E74" s="317" t="s">
        <v>48</v>
      </c>
      <c r="F74" s="381">
        <v>0.81</v>
      </c>
      <c r="G74" s="127"/>
      <c r="H74" s="387"/>
      <c r="I74" s="386"/>
      <c r="J74" s="370"/>
      <c r="K74" s="275"/>
      <c r="L74" s="140">
        <v>9</v>
      </c>
      <c r="M74" s="383" t="s">
        <v>48</v>
      </c>
      <c r="N74" s="372">
        <v>0.92</v>
      </c>
      <c r="O74" s="133"/>
      <c r="P74" s="373"/>
      <c r="Q74" s="374"/>
      <c r="R74" s="265"/>
      <c r="S74" s="370"/>
      <c r="T74" s="140">
        <v>2</v>
      </c>
      <c r="U74" s="385" t="s">
        <v>48</v>
      </c>
      <c r="V74" s="375">
        <v>0.94</v>
      </c>
    </row>
    <row r="75" spans="1:22" ht="15" x14ac:dyDescent="0.2">
      <c r="A75" s="318"/>
      <c r="B75" s="296"/>
      <c r="C75" s="318"/>
      <c r="D75" s="51">
        <v>104</v>
      </c>
      <c r="E75" s="317"/>
      <c r="F75" s="382"/>
      <c r="G75" s="127"/>
      <c r="H75" s="387"/>
      <c r="I75" s="386"/>
      <c r="J75" s="370"/>
      <c r="K75" s="275"/>
      <c r="L75" s="140">
        <v>41</v>
      </c>
      <c r="M75" s="383"/>
      <c r="N75" s="372"/>
      <c r="O75" s="133"/>
      <c r="P75" s="373"/>
      <c r="Q75" s="374"/>
      <c r="R75" s="265"/>
      <c r="S75" s="370"/>
      <c r="T75" s="140">
        <v>10</v>
      </c>
      <c r="U75" s="385"/>
      <c r="V75" s="375"/>
    </row>
    <row r="76" spans="1:22" ht="15" x14ac:dyDescent="0.2">
      <c r="A76" s="318"/>
      <c r="B76" s="296" t="s">
        <v>138</v>
      </c>
      <c r="C76" s="318" t="s">
        <v>36</v>
      </c>
      <c r="D76" s="51">
        <v>8</v>
      </c>
      <c r="E76" s="317" t="s">
        <v>4</v>
      </c>
      <c r="F76" s="381">
        <v>0.04</v>
      </c>
      <c r="G76" s="127"/>
      <c r="H76" s="387"/>
      <c r="I76" s="386"/>
      <c r="J76" s="370" t="s">
        <v>138</v>
      </c>
      <c r="K76" s="275" t="s">
        <v>36</v>
      </c>
      <c r="L76" s="140">
        <v>3</v>
      </c>
      <c r="M76" s="383" t="s">
        <v>4</v>
      </c>
      <c r="N76" s="372">
        <v>0.03</v>
      </c>
      <c r="O76" s="133"/>
      <c r="P76" s="373"/>
      <c r="Q76" s="374"/>
      <c r="R76" s="265" t="s">
        <v>36</v>
      </c>
      <c r="S76" s="370" t="s">
        <v>138</v>
      </c>
      <c r="T76" s="140">
        <v>1</v>
      </c>
      <c r="U76" s="385" t="s">
        <v>4</v>
      </c>
      <c r="V76" s="375">
        <v>0.03</v>
      </c>
    </row>
    <row r="77" spans="1:22" ht="15" x14ac:dyDescent="0.25">
      <c r="A77" s="318"/>
      <c r="B77" s="296"/>
      <c r="C77" s="318"/>
      <c r="D77" s="51">
        <v>2</v>
      </c>
      <c r="E77" s="317"/>
      <c r="F77" s="382"/>
      <c r="G77" s="127"/>
      <c r="H77" s="387"/>
      <c r="I77" s="386"/>
      <c r="J77" s="370"/>
      <c r="K77" s="275"/>
      <c r="L77" s="140">
        <v>0</v>
      </c>
      <c r="M77" s="383"/>
      <c r="N77" s="372"/>
      <c r="O77" s="55"/>
      <c r="P77" s="373"/>
      <c r="Q77" s="374"/>
      <c r="R77" s="265"/>
      <c r="S77" s="370"/>
      <c r="T77" s="140">
        <v>0</v>
      </c>
      <c r="U77" s="385"/>
      <c r="V77" s="375"/>
    </row>
    <row r="78" spans="1:22" x14ac:dyDescent="0.25">
      <c r="A78" s="318"/>
      <c r="B78" s="296"/>
      <c r="C78" s="318"/>
      <c r="D78" s="51">
        <v>106</v>
      </c>
      <c r="E78" s="135" t="s">
        <v>15</v>
      </c>
      <c r="F78" s="139">
        <v>0.1</v>
      </c>
      <c r="G78" s="127"/>
      <c r="H78" s="387"/>
      <c r="I78" s="386"/>
      <c r="J78" s="370"/>
      <c r="K78" s="275"/>
      <c r="L78" s="140">
        <v>57</v>
      </c>
      <c r="M78" s="148" t="s">
        <v>15</v>
      </c>
      <c r="N78" s="137">
        <v>0.11</v>
      </c>
      <c r="O78" s="133"/>
      <c r="P78" s="373"/>
      <c r="Q78" s="374"/>
      <c r="R78" s="265"/>
      <c r="S78" s="370"/>
      <c r="T78" s="140">
        <v>16</v>
      </c>
      <c r="U78" s="146" t="s">
        <v>15</v>
      </c>
      <c r="V78" s="138">
        <v>0.06</v>
      </c>
    </row>
    <row r="79" spans="1:22" ht="15" x14ac:dyDescent="0.2">
      <c r="A79" s="356"/>
      <c r="B79" s="296"/>
      <c r="C79" s="356"/>
      <c r="D79" s="51">
        <v>24</v>
      </c>
      <c r="E79" s="317" t="s">
        <v>48</v>
      </c>
      <c r="F79" s="381">
        <v>0.86</v>
      </c>
      <c r="G79" s="127"/>
      <c r="H79" s="387"/>
      <c r="I79" s="386"/>
      <c r="J79" s="370"/>
      <c r="K79" s="275"/>
      <c r="L79" s="140">
        <v>13</v>
      </c>
      <c r="M79" s="383" t="s">
        <v>48</v>
      </c>
      <c r="N79" s="372">
        <v>0.86</v>
      </c>
      <c r="O79" s="133"/>
      <c r="P79" s="373"/>
      <c r="Q79" s="374"/>
      <c r="R79" s="265"/>
      <c r="S79" s="370"/>
      <c r="T79" s="140">
        <v>2</v>
      </c>
      <c r="U79" s="385" t="s">
        <v>48</v>
      </c>
      <c r="V79" s="375">
        <v>0.9</v>
      </c>
    </row>
    <row r="80" spans="1:22" ht="15" x14ac:dyDescent="0.2">
      <c r="A80" s="318"/>
      <c r="B80" s="296"/>
      <c r="C80" s="318"/>
      <c r="D80" s="51">
        <v>109</v>
      </c>
      <c r="E80" s="317"/>
      <c r="F80" s="382"/>
      <c r="G80" s="127"/>
      <c r="H80" s="387"/>
      <c r="I80" s="386"/>
      <c r="J80" s="370"/>
      <c r="K80" s="275"/>
      <c r="L80" s="140">
        <v>42</v>
      </c>
      <c r="M80" s="383"/>
      <c r="N80" s="372"/>
      <c r="O80" s="133"/>
      <c r="P80" s="373"/>
      <c r="Q80" s="374"/>
      <c r="R80" s="265"/>
      <c r="S80" s="370"/>
      <c r="T80" s="140">
        <v>12</v>
      </c>
      <c r="U80" s="385"/>
      <c r="V80" s="375"/>
    </row>
    <row r="81" spans="1:22" ht="15" x14ac:dyDescent="0.2">
      <c r="A81" s="318"/>
      <c r="B81" s="296" t="s">
        <v>138</v>
      </c>
      <c r="C81" s="318" t="s">
        <v>37</v>
      </c>
      <c r="D81" s="51">
        <v>11</v>
      </c>
      <c r="E81" s="317" t="s">
        <v>4</v>
      </c>
      <c r="F81" s="381">
        <v>0.06</v>
      </c>
      <c r="G81" s="127"/>
      <c r="H81" s="387"/>
      <c r="I81" s="386"/>
      <c r="J81" s="370" t="s">
        <v>138</v>
      </c>
      <c r="K81" s="260" t="s">
        <v>37</v>
      </c>
      <c r="L81" s="140">
        <v>2</v>
      </c>
      <c r="M81" s="383" t="s">
        <v>4</v>
      </c>
      <c r="N81" s="372">
        <v>0.03</v>
      </c>
      <c r="O81" s="133"/>
      <c r="P81" s="373"/>
      <c r="Q81" s="374"/>
      <c r="R81" s="263" t="s">
        <v>37</v>
      </c>
      <c r="S81" s="370" t="s">
        <v>138</v>
      </c>
      <c r="T81" s="140">
        <v>2</v>
      </c>
      <c r="U81" s="385" t="s">
        <v>4</v>
      </c>
      <c r="V81" s="375">
        <v>0.06</v>
      </c>
    </row>
    <row r="82" spans="1:22" ht="15" x14ac:dyDescent="0.25">
      <c r="A82" s="318"/>
      <c r="B82" s="296"/>
      <c r="C82" s="318"/>
      <c r="D82" s="51">
        <v>4</v>
      </c>
      <c r="E82" s="317"/>
      <c r="F82" s="382"/>
      <c r="G82" s="127"/>
      <c r="H82" s="387"/>
      <c r="I82" s="386"/>
      <c r="J82" s="370"/>
      <c r="K82" s="260"/>
      <c r="L82" s="140">
        <v>1</v>
      </c>
      <c r="M82" s="383"/>
      <c r="N82" s="372"/>
      <c r="O82" s="55"/>
      <c r="P82" s="373"/>
      <c r="Q82" s="374"/>
      <c r="R82" s="263"/>
      <c r="S82" s="370"/>
      <c r="T82" s="140">
        <v>0</v>
      </c>
      <c r="U82" s="385"/>
      <c r="V82" s="375"/>
    </row>
    <row r="83" spans="1:22" x14ac:dyDescent="0.25">
      <c r="A83" s="318"/>
      <c r="B83" s="296"/>
      <c r="C83" s="318"/>
      <c r="D83" s="51">
        <v>100</v>
      </c>
      <c r="E83" s="135" t="s">
        <v>15</v>
      </c>
      <c r="F83" s="139">
        <v>0.14000000000000001</v>
      </c>
      <c r="G83" s="127"/>
      <c r="H83" s="387"/>
      <c r="I83" s="386"/>
      <c r="J83" s="370"/>
      <c r="K83" s="260"/>
      <c r="L83" s="140">
        <v>53</v>
      </c>
      <c r="M83" s="148" t="s">
        <v>15</v>
      </c>
      <c r="N83" s="137">
        <v>0.17</v>
      </c>
      <c r="O83" s="133"/>
      <c r="P83" s="373"/>
      <c r="Q83" s="374"/>
      <c r="R83" s="263"/>
      <c r="S83" s="370"/>
      <c r="T83" s="140">
        <v>15</v>
      </c>
      <c r="U83" s="146" t="s">
        <v>15</v>
      </c>
      <c r="V83" s="138">
        <v>0.06</v>
      </c>
    </row>
    <row r="84" spans="1:22" ht="15" x14ac:dyDescent="0.2">
      <c r="A84" s="356"/>
      <c r="B84" s="296"/>
      <c r="C84" s="356"/>
      <c r="D84" s="51">
        <v>36</v>
      </c>
      <c r="E84" s="317" t="s">
        <v>48</v>
      </c>
      <c r="F84" s="381">
        <v>0.8</v>
      </c>
      <c r="G84" s="127"/>
      <c r="H84" s="387"/>
      <c r="I84" s="386"/>
      <c r="J84" s="370"/>
      <c r="K84" s="260"/>
      <c r="L84" s="140">
        <v>20</v>
      </c>
      <c r="M84" s="383" t="s">
        <v>48</v>
      </c>
      <c r="N84" s="372">
        <v>0.8</v>
      </c>
      <c r="O84" s="133"/>
      <c r="P84" s="373"/>
      <c r="Q84" s="374"/>
      <c r="R84" s="263"/>
      <c r="S84" s="370"/>
      <c r="T84" s="140">
        <v>2</v>
      </c>
      <c r="U84" s="385" t="s">
        <v>48</v>
      </c>
      <c r="V84" s="375">
        <v>0.87</v>
      </c>
    </row>
    <row r="85" spans="1:22" ht="15" x14ac:dyDescent="0.2">
      <c r="A85" s="318"/>
      <c r="B85" s="296"/>
      <c r="C85" s="318"/>
      <c r="D85" s="51">
        <v>98</v>
      </c>
      <c r="E85" s="317"/>
      <c r="F85" s="382"/>
      <c r="G85" s="127"/>
      <c r="H85" s="387"/>
      <c r="I85" s="386"/>
      <c r="J85" s="370"/>
      <c r="K85" s="260"/>
      <c r="L85" s="140">
        <v>39</v>
      </c>
      <c r="M85" s="383"/>
      <c r="N85" s="372"/>
      <c r="O85" s="133"/>
      <c r="P85" s="373"/>
      <c r="Q85" s="374"/>
      <c r="R85" s="263"/>
      <c r="S85" s="370"/>
      <c r="T85" s="140">
        <v>12</v>
      </c>
      <c r="U85" s="385"/>
      <c r="V85" s="375"/>
    </row>
    <row r="86" spans="1:22" x14ac:dyDescent="0.3">
      <c r="F86" s="86"/>
      <c r="P86" s="87"/>
    </row>
    <row r="87" spans="1:22" ht="52.5" customHeight="1" x14ac:dyDescent="0.2">
      <c r="A87" s="394" t="s">
        <v>186</v>
      </c>
      <c r="B87" s="394"/>
      <c r="C87" s="394"/>
      <c r="D87" s="394"/>
      <c r="E87" s="394"/>
      <c r="F87" s="394"/>
      <c r="G87" s="394"/>
      <c r="H87" s="394"/>
      <c r="I87" s="394"/>
      <c r="J87" s="394"/>
      <c r="K87" s="394"/>
      <c r="L87" s="394"/>
      <c r="M87" s="394"/>
      <c r="N87" s="394"/>
      <c r="O87" s="394"/>
      <c r="P87" s="394"/>
      <c r="Q87" s="394"/>
      <c r="R87" s="394"/>
      <c r="S87" s="394"/>
      <c r="T87" s="394"/>
      <c r="U87" s="394"/>
      <c r="V87" s="394"/>
    </row>
    <row r="88" spans="1:22" x14ac:dyDescent="0.3">
      <c r="F88" s="86"/>
      <c r="P88" s="87"/>
    </row>
    <row r="89" spans="1:22" x14ac:dyDescent="0.3">
      <c r="F89" s="86"/>
      <c r="P89" s="87"/>
    </row>
    <row r="90" spans="1:22" x14ac:dyDescent="0.3">
      <c r="F90" s="86"/>
      <c r="P90" s="87"/>
    </row>
    <row r="91" spans="1:22" x14ac:dyDescent="0.3">
      <c r="F91" s="86"/>
      <c r="P91" s="87"/>
    </row>
    <row r="92" spans="1:22" x14ac:dyDescent="0.3">
      <c r="F92" s="86"/>
      <c r="P92" s="87"/>
    </row>
    <row r="93" spans="1:22" x14ac:dyDescent="0.3">
      <c r="F93" s="86"/>
      <c r="P93" s="87"/>
    </row>
    <row r="94" spans="1:22" x14ac:dyDescent="0.3">
      <c r="F94" s="86"/>
      <c r="P94" s="87"/>
    </row>
    <row r="95" spans="1:22" x14ac:dyDescent="0.3">
      <c r="F95" s="86"/>
      <c r="P95" s="87"/>
    </row>
    <row r="96" spans="1:22" x14ac:dyDescent="0.3">
      <c r="F96" s="86"/>
      <c r="P96" s="87"/>
    </row>
    <row r="97" spans="6:16" x14ac:dyDescent="0.3">
      <c r="F97" s="86"/>
      <c r="P97" s="87"/>
    </row>
  </sheetData>
  <mergeCells count="306">
    <mergeCell ref="D2:F2"/>
    <mergeCell ref="L2:N2"/>
    <mergeCell ref="T2:V2"/>
    <mergeCell ref="M6:M7"/>
    <mergeCell ref="N6:N7"/>
    <mergeCell ref="M16:M17"/>
    <mergeCell ref="N16:N17"/>
    <mergeCell ref="A4:C5"/>
    <mergeCell ref="H4:H85"/>
    <mergeCell ref="I4:K5"/>
    <mergeCell ref="P4:P85"/>
    <mergeCell ref="Q4:R5"/>
    <mergeCell ref="A6:A20"/>
    <mergeCell ref="B6:B10"/>
    <mergeCell ref="C6:C10"/>
    <mergeCell ref="E6:E7"/>
    <mergeCell ref="V9:V10"/>
    <mergeCell ref="B11:B15"/>
    <mergeCell ref="C11:C15"/>
    <mergeCell ref="E11:E12"/>
    <mergeCell ref="F11:F12"/>
    <mergeCell ref="J11:J15"/>
    <mergeCell ref="K11:K15"/>
    <mergeCell ref="M11:M12"/>
    <mergeCell ref="N11:N12"/>
    <mergeCell ref="R11:R15"/>
    <mergeCell ref="Q6:Q20"/>
    <mergeCell ref="R6:R10"/>
    <mergeCell ref="S6:S10"/>
    <mergeCell ref="U6:U7"/>
    <mergeCell ref="V6:V7"/>
    <mergeCell ref="E9:E10"/>
    <mergeCell ref="F9:F10"/>
    <mergeCell ref="M9:M10"/>
    <mergeCell ref="N9:N10"/>
    <mergeCell ref="U9:U10"/>
    <mergeCell ref="F6:F7"/>
    <mergeCell ref="I6:I20"/>
    <mergeCell ref="J6:J10"/>
    <mergeCell ref="K6:K10"/>
    <mergeCell ref="V19:V20"/>
    <mergeCell ref="B16:B20"/>
    <mergeCell ref="C16:C20"/>
    <mergeCell ref="E16:E17"/>
    <mergeCell ref="F16:F17"/>
    <mergeCell ref="J16:J20"/>
    <mergeCell ref="K16:K20"/>
    <mergeCell ref="S11:S15"/>
    <mergeCell ref="U11:U12"/>
    <mergeCell ref="V11:V12"/>
    <mergeCell ref="E14:E15"/>
    <mergeCell ref="F14:F15"/>
    <mergeCell ref="M14:M15"/>
    <mergeCell ref="N14:N15"/>
    <mergeCell ref="U14:U15"/>
    <mergeCell ref="V14:V15"/>
    <mergeCell ref="R16:R20"/>
    <mergeCell ref="S16:S20"/>
    <mergeCell ref="U16:U17"/>
    <mergeCell ref="V16:V17"/>
    <mergeCell ref="E19:E20"/>
    <mergeCell ref="F19:F20"/>
    <mergeCell ref="M19:M20"/>
    <mergeCell ref="N19:N20"/>
    <mergeCell ref="U19:U20"/>
    <mergeCell ref="A21:A50"/>
    <mergeCell ref="B21:B25"/>
    <mergeCell ref="C21:C25"/>
    <mergeCell ref="E21:E22"/>
    <mergeCell ref="F21:F22"/>
    <mergeCell ref="I21:I50"/>
    <mergeCell ref="B26:B30"/>
    <mergeCell ref="C26:C30"/>
    <mergeCell ref="E26:E27"/>
    <mergeCell ref="F26:F27"/>
    <mergeCell ref="F29:F30"/>
    <mergeCell ref="B36:B40"/>
    <mergeCell ref="C36:C40"/>
    <mergeCell ref="E36:E37"/>
    <mergeCell ref="F36:F37"/>
    <mergeCell ref="B46:B50"/>
    <mergeCell ref="C46:C50"/>
    <mergeCell ref="E46:E47"/>
    <mergeCell ref="F46:F47"/>
    <mergeCell ref="B41:B45"/>
    <mergeCell ref="C41:C45"/>
    <mergeCell ref="E41:E42"/>
    <mergeCell ref="F41:F42"/>
    <mergeCell ref="S21:S25"/>
    <mergeCell ref="U21:U22"/>
    <mergeCell ref="V21:V22"/>
    <mergeCell ref="E24:E25"/>
    <mergeCell ref="F24:F25"/>
    <mergeCell ref="M24:M25"/>
    <mergeCell ref="N24:N25"/>
    <mergeCell ref="U24:U25"/>
    <mergeCell ref="V24:V25"/>
    <mergeCell ref="J21:J25"/>
    <mergeCell ref="K21:K25"/>
    <mergeCell ref="M21:M22"/>
    <mergeCell ref="N21:N22"/>
    <mergeCell ref="Q21:Q50"/>
    <mergeCell ref="R21:R25"/>
    <mergeCell ref="J26:J30"/>
    <mergeCell ref="K26:K30"/>
    <mergeCell ref="M26:M27"/>
    <mergeCell ref="N26:N27"/>
    <mergeCell ref="R26:R30"/>
    <mergeCell ref="S26:S30"/>
    <mergeCell ref="U26:U27"/>
    <mergeCell ref="V26:V27"/>
    <mergeCell ref="E29:E30"/>
    <mergeCell ref="M29:M30"/>
    <mergeCell ref="N29:N30"/>
    <mergeCell ref="U29:U30"/>
    <mergeCell ref="V29:V30"/>
    <mergeCell ref="N31:N32"/>
    <mergeCell ref="R31:R35"/>
    <mergeCell ref="S31:S35"/>
    <mergeCell ref="U31:U32"/>
    <mergeCell ref="V31:V32"/>
    <mergeCell ref="M34:M35"/>
    <mergeCell ref="N34:N35"/>
    <mergeCell ref="U34:U35"/>
    <mergeCell ref="V34:V35"/>
    <mergeCell ref="J36:J40"/>
    <mergeCell ref="K36:K40"/>
    <mergeCell ref="E39:E40"/>
    <mergeCell ref="F39:F40"/>
    <mergeCell ref="M31:M32"/>
    <mergeCell ref="B31:B35"/>
    <mergeCell ref="C31:C35"/>
    <mergeCell ref="E31:E32"/>
    <mergeCell ref="F31:F32"/>
    <mergeCell ref="J31:J35"/>
    <mergeCell ref="K31:K35"/>
    <mergeCell ref="E34:E35"/>
    <mergeCell ref="F34:F35"/>
    <mergeCell ref="M36:M37"/>
    <mergeCell ref="N36:N37"/>
    <mergeCell ref="R36:R40"/>
    <mergeCell ref="S36:S40"/>
    <mergeCell ref="U36:U37"/>
    <mergeCell ref="V36:V37"/>
    <mergeCell ref="M39:M40"/>
    <mergeCell ref="N39:N40"/>
    <mergeCell ref="U39:U40"/>
    <mergeCell ref="V39:V40"/>
    <mergeCell ref="N41:N42"/>
    <mergeCell ref="R41:R45"/>
    <mergeCell ref="S41:S45"/>
    <mergeCell ref="U41:U42"/>
    <mergeCell ref="V41:V42"/>
    <mergeCell ref="M44:M45"/>
    <mergeCell ref="N44:N45"/>
    <mergeCell ref="U44:U45"/>
    <mergeCell ref="V44:V45"/>
    <mergeCell ref="M41:M42"/>
    <mergeCell ref="J41:J45"/>
    <mergeCell ref="K41:K45"/>
    <mergeCell ref="E44:E45"/>
    <mergeCell ref="F44:F45"/>
    <mergeCell ref="B81:B85"/>
    <mergeCell ref="C81:C85"/>
    <mergeCell ref="E81:E82"/>
    <mergeCell ref="F81:F82"/>
    <mergeCell ref="N46:N47"/>
    <mergeCell ref="E49:E50"/>
    <mergeCell ref="F49:F50"/>
    <mergeCell ref="M59:M60"/>
    <mergeCell ref="N59:N60"/>
    <mergeCell ref="E74:E75"/>
    <mergeCell ref="F74:F75"/>
    <mergeCell ref="B66:B70"/>
    <mergeCell ref="C66:C70"/>
    <mergeCell ref="E66:E67"/>
    <mergeCell ref="F66:F67"/>
    <mergeCell ref="E69:E70"/>
    <mergeCell ref="F69:F70"/>
    <mergeCell ref="B71:B75"/>
    <mergeCell ref="C71:C75"/>
    <mergeCell ref="E71:E72"/>
    <mergeCell ref="R46:R50"/>
    <mergeCell ref="S46:S50"/>
    <mergeCell ref="U46:U47"/>
    <mergeCell ref="V46:V47"/>
    <mergeCell ref="M49:M50"/>
    <mergeCell ref="N49:N50"/>
    <mergeCell ref="U49:U50"/>
    <mergeCell ref="V49:V50"/>
    <mergeCell ref="J46:J50"/>
    <mergeCell ref="K46:K50"/>
    <mergeCell ref="M46:M47"/>
    <mergeCell ref="S51:S55"/>
    <mergeCell ref="U51:U52"/>
    <mergeCell ref="V51:V52"/>
    <mergeCell ref="E54:E55"/>
    <mergeCell ref="F54:F55"/>
    <mergeCell ref="M54:M55"/>
    <mergeCell ref="N54:N55"/>
    <mergeCell ref="U54:U55"/>
    <mergeCell ref="V54:V55"/>
    <mergeCell ref="J51:J55"/>
    <mergeCell ref="K51:K55"/>
    <mergeCell ref="M51:M52"/>
    <mergeCell ref="N51:N52"/>
    <mergeCell ref="Q51:Q85"/>
    <mergeCell ref="R51:R55"/>
    <mergeCell ref="J56:J60"/>
    <mergeCell ref="K56:K60"/>
    <mergeCell ref="M56:M57"/>
    <mergeCell ref="N56:N57"/>
    <mergeCell ref="S56:S60"/>
    <mergeCell ref="U56:U57"/>
    <mergeCell ref="V56:V57"/>
    <mergeCell ref="E59:E60"/>
    <mergeCell ref="F59:F60"/>
    <mergeCell ref="U59:U60"/>
    <mergeCell ref="V59:V60"/>
    <mergeCell ref="B61:B65"/>
    <mergeCell ref="C61:C65"/>
    <mergeCell ref="E61:E62"/>
    <mergeCell ref="F61:F62"/>
    <mergeCell ref="J61:J65"/>
    <mergeCell ref="K61:K65"/>
    <mergeCell ref="E64:E65"/>
    <mergeCell ref="F64:F65"/>
    <mergeCell ref="R56:R60"/>
    <mergeCell ref="M61:M62"/>
    <mergeCell ref="N61:N62"/>
    <mergeCell ref="R61:R65"/>
    <mergeCell ref="S61:S65"/>
    <mergeCell ref="U61:U62"/>
    <mergeCell ref="V61:V62"/>
    <mergeCell ref="M64:M65"/>
    <mergeCell ref="N64:N65"/>
    <mergeCell ref="U64:U65"/>
    <mergeCell ref="V64:V65"/>
    <mergeCell ref="I51:I85"/>
    <mergeCell ref="N66:N67"/>
    <mergeCell ref="R66:R70"/>
    <mergeCell ref="S66:S70"/>
    <mergeCell ref="U66:U67"/>
    <mergeCell ref="V66:V67"/>
    <mergeCell ref="M69:M70"/>
    <mergeCell ref="N69:N70"/>
    <mergeCell ref="U69:U70"/>
    <mergeCell ref="V69:V70"/>
    <mergeCell ref="J71:J75"/>
    <mergeCell ref="K71:K75"/>
    <mergeCell ref="M66:M67"/>
    <mergeCell ref="J66:J70"/>
    <mergeCell ref="K66:K70"/>
    <mergeCell ref="M71:M72"/>
    <mergeCell ref="V76:V77"/>
    <mergeCell ref="M79:M80"/>
    <mergeCell ref="N79:N80"/>
    <mergeCell ref="U79:U80"/>
    <mergeCell ref="V79:V80"/>
    <mergeCell ref="M76:M77"/>
    <mergeCell ref="F71:F72"/>
    <mergeCell ref="N71:N72"/>
    <mergeCell ref="R71:R75"/>
    <mergeCell ref="S71:S75"/>
    <mergeCell ref="U71:U72"/>
    <mergeCell ref="V71:V72"/>
    <mergeCell ref="M74:M75"/>
    <mergeCell ref="N74:N75"/>
    <mergeCell ref="U74:U75"/>
    <mergeCell ref="V74:V75"/>
    <mergeCell ref="J76:J80"/>
    <mergeCell ref="K76:K80"/>
    <mergeCell ref="E79:E80"/>
    <mergeCell ref="F79:F80"/>
    <mergeCell ref="A87:V87"/>
    <mergeCell ref="N81:N82"/>
    <mergeCell ref="R81:R85"/>
    <mergeCell ref="S81:S85"/>
    <mergeCell ref="U81:U82"/>
    <mergeCell ref="V81:V82"/>
    <mergeCell ref="M84:M85"/>
    <mergeCell ref="N84:N85"/>
    <mergeCell ref="U84:U85"/>
    <mergeCell ref="V84:V85"/>
    <mergeCell ref="J81:J85"/>
    <mergeCell ref="K81:K85"/>
    <mergeCell ref="E84:E85"/>
    <mergeCell ref="F84:F85"/>
    <mergeCell ref="M81:M82"/>
    <mergeCell ref="A51:A85"/>
    <mergeCell ref="N76:N77"/>
    <mergeCell ref="R76:R80"/>
    <mergeCell ref="S76:S80"/>
    <mergeCell ref="U76:U77"/>
    <mergeCell ref="B51:B55"/>
    <mergeCell ref="C51:C55"/>
    <mergeCell ref="E51:E52"/>
    <mergeCell ref="F51:F52"/>
    <mergeCell ref="B56:B60"/>
    <mergeCell ref="C56:C60"/>
    <mergeCell ref="E56:E57"/>
    <mergeCell ref="F56:F57"/>
    <mergeCell ref="B76:B80"/>
    <mergeCell ref="C76:C80"/>
    <mergeCell ref="E76:E77"/>
    <mergeCell ref="F76:F77"/>
  </mergeCells>
  <conditionalFormatting sqref="N6:N85">
    <cfRule type="expression" dxfId="13" priority="9">
      <formula>+satisfecho=80</formula>
    </cfRule>
  </conditionalFormatting>
  <conditionalFormatting sqref="O3:O85 V6:V85">
    <cfRule type="expression" dxfId="12" priority="20">
      <formula>+satisfecho=80</formula>
    </cfRule>
  </conditionalFormatting>
  <pageMargins left="0.25" right="0.25" top="0.75" bottom="0.75" header="0.3" footer="0.3"/>
  <pageSetup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98FA-DFF0-442A-A0A1-69E760B24437}">
  <sheetPr>
    <tabColor theme="0"/>
  </sheetPr>
  <dimension ref="A1:K25"/>
  <sheetViews>
    <sheetView topLeftCell="A10" zoomScale="140" zoomScaleNormal="140" workbookViewId="0">
      <selection activeCell="H25" sqref="H25"/>
    </sheetView>
  </sheetViews>
  <sheetFormatPr baseColWidth="10" defaultColWidth="11.42578125" defaultRowHeight="12.75" x14ac:dyDescent="0.2"/>
  <cols>
    <col min="1" max="1" width="28.7109375" style="20" customWidth="1"/>
    <col min="2" max="2" width="36" style="21" customWidth="1"/>
    <col min="3" max="3" width="10.5703125" style="33" customWidth="1"/>
    <col min="4" max="4" width="15.85546875" style="14" hidden="1" customWidth="1"/>
    <col min="5" max="5" width="12" style="24" bestFit="1" customWidth="1"/>
    <col min="6" max="6" width="6.28515625" style="53" customWidth="1"/>
    <col min="7" max="16384" width="11.42578125" style="24"/>
  </cols>
  <sheetData>
    <row r="1" spans="1:11" ht="23.25" x14ac:dyDescent="0.35">
      <c r="A1" s="110" t="s">
        <v>151</v>
      </c>
    </row>
    <row r="2" spans="1:11" x14ac:dyDescent="0.2">
      <c r="D2" s="296" t="s">
        <v>149</v>
      </c>
      <c r="E2" s="296"/>
      <c r="F2" s="296"/>
    </row>
    <row r="3" spans="1:11" s="19" customFormat="1" ht="17.25" customHeight="1" x14ac:dyDescent="0.25">
      <c r="A3" s="121" t="s">
        <v>59</v>
      </c>
      <c r="B3" s="122" t="s">
        <v>58</v>
      </c>
      <c r="C3" s="122" t="s">
        <v>60</v>
      </c>
      <c r="D3" s="94" t="s">
        <v>103</v>
      </c>
      <c r="E3" s="112" t="s">
        <v>102</v>
      </c>
      <c r="F3" s="52" t="s">
        <v>47</v>
      </c>
    </row>
    <row r="4" spans="1:11" ht="16.5" customHeight="1" x14ac:dyDescent="0.2">
      <c r="A4" s="401" t="s">
        <v>127</v>
      </c>
      <c r="B4" s="390" t="s">
        <v>128</v>
      </c>
      <c r="C4" s="296" t="s">
        <v>146</v>
      </c>
      <c r="D4" s="56">
        <v>3</v>
      </c>
      <c r="E4" s="402" t="s">
        <v>4</v>
      </c>
      <c r="F4" s="339">
        <v>0.04</v>
      </c>
    </row>
    <row r="5" spans="1:11" x14ac:dyDescent="0.2">
      <c r="A5" s="401"/>
      <c r="B5" s="390"/>
      <c r="C5" s="296"/>
      <c r="D5" s="56">
        <v>1</v>
      </c>
      <c r="E5" s="402"/>
      <c r="F5" s="339"/>
    </row>
    <row r="6" spans="1:11" ht="24.75" customHeight="1" x14ac:dyDescent="0.25">
      <c r="A6" s="401"/>
      <c r="B6" s="390"/>
      <c r="C6" s="296"/>
      <c r="D6" s="56">
        <v>31</v>
      </c>
      <c r="E6" s="183" t="s">
        <v>15</v>
      </c>
      <c r="F6" s="173">
        <v>0.25</v>
      </c>
    </row>
    <row r="7" spans="1:11" ht="41.25" customHeight="1" x14ac:dyDescent="0.2">
      <c r="A7" s="401"/>
      <c r="B7" s="390"/>
      <c r="C7" s="296"/>
      <c r="D7" s="56">
        <v>27</v>
      </c>
      <c r="E7" s="403" t="s">
        <v>48</v>
      </c>
      <c r="F7" s="404">
        <v>0.71</v>
      </c>
    </row>
    <row r="8" spans="1:11" ht="27.75" customHeight="1" x14ac:dyDescent="0.2">
      <c r="A8" s="401"/>
      <c r="B8" s="390"/>
      <c r="C8" s="296"/>
      <c r="D8" s="56">
        <v>44</v>
      </c>
      <c r="E8" s="403"/>
      <c r="F8" s="404"/>
    </row>
    <row r="9" spans="1:11" ht="18" customHeight="1" x14ac:dyDescent="0.2">
      <c r="A9" s="401"/>
      <c r="B9" s="390" t="s">
        <v>1</v>
      </c>
      <c r="C9" s="296" t="s">
        <v>146</v>
      </c>
      <c r="D9" s="56">
        <v>5</v>
      </c>
      <c r="E9" s="400" t="s">
        <v>4</v>
      </c>
      <c r="F9" s="392">
        <v>0.06</v>
      </c>
    </row>
    <row r="10" spans="1:11" ht="18" customHeight="1" x14ac:dyDescent="0.2">
      <c r="A10" s="401"/>
      <c r="B10" s="390"/>
      <c r="C10" s="296"/>
      <c r="D10" s="56">
        <v>1</v>
      </c>
      <c r="E10" s="400"/>
      <c r="F10" s="392"/>
    </row>
    <row r="11" spans="1:11" ht="18" customHeight="1" x14ac:dyDescent="0.25">
      <c r="A11" s="401"/>
      <c r="B11" s="390"/>
      <c r="C11" s="296"/>
      <c r="D11" s="56">
        <v>32</v>
      </c>
      <c r="E11" s="183" t="s">
        <v>15</v>
      </c>
      <c r="F11" s="173">
        <v>0.13</v>
      </c>
    </row>
    <row r="12" spans="1:11" ht="18" customHeight="1" x14ac:dyDescent="0.2">
      <c r="A12" s="401"/>
      <c r="B12" s="390"/>
      <c r="C12" s="296"/>
      <c r="D12" s="56">
        <v>14</v>
      </c>
      <c r="E12" s="384" t="s">
        <v>48</v>
      </c>
      <c r="F12" s="247">
        <v>0.81</v>
      </c>
    </row>
    <row r="13" spans="1:11" ht="18" customHeight="1" x14ac:dyDescent="0.2">
      <c r="A13" s="401"/>
      <c r="B13" s="390"/>
      <c r="C13" s="296"/>
      <c r="D13" s="56">
        <v>54</v>
      </c>
      <c r="E13" s="384"/>
      <c r="F13" s="247"/>
    </row>
    <row r="14" spans="1:11" x14ac:dyDescent="0.2">
      <c r="F14" s="86"/>
    </row>
    <row r="15" spans="1:11" ht="15" x14ac:dyDescent="0.2">
      <c r="A15" s="238" t="s">
        <v>53</v>
      </c>
      <c r="B15" s="238"/>
      <c r="C15" s="238"/>
      <c r="D15" s="238"/>
      <c r="E15" s="238"/>
      <c r="F15" s="238"/>
      <c r="G15" s="129"/>
      <c r="H15" s="129"/>
      <c r="I15" s="129"/>
      <c r="J15" s="129"/>
      <c r="K15" s="129"/>
    </row>
    <row r="16" spans="1:11" ht="15" x14ac:dyDescent="0.2">
      <c r="A16" s="347" t="s">
        <v>181</v>
      </c>
      <c r="B16" s="347"/>
      <c r="C16" s="347"/>
      <c r="D16" s="347"/>
      <c r="E16" s="347"/>
      <c r="F16" s="347"/>
      <c r="G16" s="131"/>
      <c r="H16" s="131"/>
      <c r="I16" s="131"/>
      <c r="J16" s="131"/>
      <c r="K16" s="131"/>
    </row>
    <row r="17" spans="1:11" x14ac:dyDescent="0.2">
      <c r="A17" s="359" t="s">
        <v>180</v>
      </c>
      <c r="B17" s="360"/>
      <c r="C17" s="360"/>
      <c r="D17" s="360"/>
      <c r="E17" s="360"/>
      <c r="F17" s="361"/>
      <c r="G17" s="132"/>
      <c r="H17" s="132"/>
      <c r="I17" s="132"/>
      <c r="J17" s="132"/>
      <c r="K17" s="132"/>
    </row>
    <row r="18" spans="1:11" x14ac:dyDescent="0.2">
      <c r="A18" s="397"/>
      <c r="B18" s="398"/>
      <c r="C18" s="398"/>
      <c r="D18" s="398"/>
      <c r="E18" s="398"/>
      <c r="F18" s="399"/>
      <c r="G18" s="130"/>
      <c r="H18" s="130"/>
      <c r="I18" s="130"/>
      <c r="J18" s="130"/>
      <c r="K18" s="130"/>
    </row>
    <row r="19" spans="1:11" x14ac:dyDescent="0.2">
      <c r="A19" s="397"/>
      <c r="B19" s="398"/>
      <c r="C19" s="398"/>
      <c r="D19" s="398"/>
      <c r="E19" s="398"/>
      <c r="F19" s="399"/>
      <c r="G19" s="130"/>
      <c r="H19" s="130"/>
      <c r="I19" s="130"/>
      <c r="J19" s="130"/>
      <c r="K19" s="130"/>
    </row>
    <row r="20" spans="1:11" x14ac:dyDescent="0.2">
      <c r="A20" s="397"/>
      <c r="B20" s="398"/>
      <c r="C20" s="398"/>
      <c r="D20" s="398"/>
      <c r="E20" s="398"/>
      <c r="F20" s="399"/>
      <c r="G20" s="130"/>
      <c r="H20" s="130"/>
      <c r="I20" s="130"/>
      <c r="J20" s="130"/>
      <c r="K20" s="130"/>
    </row>
    <row r="21" spans="1:11" x14ac:dyDescent="0.2">
      <c r="A21" s="397"/>
      <c r="B21" s="398"/>
      <c r="C21" s="398"/>
      <c r="D21" s="398"/>
      <c r="E21" s="398"/>
      <c r="F21" s="399"/>
      <c r="G21" s="130"/>
      <c r="H21" s="130"/>
      <c r="I21" s="130"/>
      <c r="J21" s="130"/>
      <c r="K21" s="130"/>
    </row>
    <row r="22" spans="1:11" x14ac:dyDescent="0.2">
      <c r="A22" s="397"/>
      <c r="B22" s="398"/>
      <c r="C22" s="398"/>
      <c r="D22" s="398"/>
      <c r="E22" s="398"/>
      <c r="F22" s="399"/>
      <c r="G22" s="130"/>
      <c r="H22" s="130"/>
      <c r="I22" s="130"/>
      <c r="J22" s="130"/>
      <c r="K22" s="130"/>
    </row>
    <row r="23" spans="1:11" x14ac:dyDescent="0.2">
      <c r="A23" s="397"/>
      <c r="B23" s="398"/>
      <c r="C23" s="398"/>
      <c r="D23" s="398"/>
      <c r="E23" s="398"/>
      <c r="F23" s="399"/>
      <c r="G23" s="130"/>
      <c r="H23" s="130"/>
      <c r="I23" s="130"/>
      <c r="J23" s="130"/>
      <c r="K23" s="130"/>
    </row>
    <row r="24" spans="1:11" x14ac:dyDescent="0.2">
      <c r="A24" s="397"/>
      <c r="B24" s="398"/>
      <c r="C24" s="398"/>
      <c r="D24" s="398"/>
      <c r="E24" s="398"/>
      <c r="F24" s="399"/>
      <c r="G24" s="130"/>
      <c r="H24" s="130"/>
      <c r="I24" s="130"/>
      <c r="J24" s="130"/>
      <c r="K24" s="130"/>
    </row>
    <row r="25" spans="1:11" x14ac:dyDescent="0.2">
      <c r="A25" s="362"/>
      <c r="B25" s="363"/>
      <c r="C25" s="363"/>
      <c r="D25" s="363"/>
      <c r="E25" s="363"/>
      <c r="F25" s="364"/>
      <c r="G25" s="130"/>
      <c r="H25" s="130"/>
      <c r="I25" s="130"/>
      <c r="J25" s="130"/>
      <c r="K25" s="130"/>
    </row>
  </sheetData>
  <mergeCells count="17">
    <mergeCell ref="C9:C13"/>
    <mergeCell ref="A15:F15"/>
    <mergeCell ref="D2:F2"/>
    <mergeCell ref="A17:F25"/>
    <mergeCell ref="A16:F16"/>
    <mergeCell ref="E9:E10"/>
    <mergeCell ref="F9:F10"/>
    <mergeCell ref="E12:E13"/>
    <mergeCell ref="F12:F13"/>
    <mergeCell ref="A4:A13"/>
    <mergeCell ref="B4:B8"/>
    <mergeCell ref="C4:C8"/>
    <mergeCell ref="E4:E5"/>
    <mergeCell ref="F4:F5"/>
    <mergeCell ref="E7:E8"/>
    <mergeCell ref="F7:F8"/>
    <mergeCell ref="B9:B13"/>
  </mergeCells>
  <conditionalFormatting sqref="F4:F13">
    <cfRule type="expression" dxfId="11" priority="20">
      <formula>+satisfecho=80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1AA2D-DB28-43C9-A941-ECC9EBA35D49}">
  <sheetPr>
    <tabColor theme="0"/>
  </sheetPr>
  <dimension ref="A1:W26"/>
  <sheetViews>
    <sheetView zoomScale="130" zoomScaleNormal="130" workbookViewId="0">
      <selection activeCell="E1" sqref="E1"/>
    </sheetView>
  </sheetViews>
  <sheetFormatPr baseColWidth="10" defaultColWidth="11.42578125" defaultRowHeight="16.5" x14ac:dyDescent="0.3"/>
  <cols>
    <col min="1" max="1" width="35.5703125" style="24" customWidth="1"/>
    <col min="2" max="2" width="12" style="19" customWidth="1"/>
    <col min="3" max="3" width="27.42578125" style="28" customWidth="1"/>
    <col min="4" max="4" width="15.140625" style="14" hidden="1" customWidth="1"/>
    <col min="5" max="5" width="12" style="24" bestFit="1" customWidth="1"/>
    <col min="6" max="6" width="6.42578125" style="53" customWidth="1"/>
    <col min="7" max="7" width="1.5703125" style="69" customWidth="1"/>
    <col min="8" max="8" width="8.140625" style="48" hidden="1" customWidth="1"/>
    <col min="9" max="9" width="28.85546875" style="30" hidden="1" customWidth="1"/>
    <col min="10" max="10" width="18.85546875" style="24" hidden="1" customWidth="1"/>
    <col min="11" max="11" width="24" style="46" hidden="1" customWidth="1"/>
    <col min="12" max="12" width="15.140625" style="14" hidden="1" customWidth="1"/>
    <col min="13" max="13" width="11.7109375" style="14" bestFit="1" customWidth="1"/>
    <col min="14" max="14" width="7" style="24" customWidth="1"/>
    <col min="15" max="15" width="1.5703125" style="69" customWidth="1"/>
    <col min="16" max="16" width="5.7109375" style="80" hidden="1" customWidth="1"/>
    <col min="17" max="17" width="8.85546875" style="42" hidden="1" customWidth="1"/>
    <col min="18" max="18" width="12.28515625" style="43" hidden="1" customWidth="1"/>
    <col min="19" max="19" width="14.5703125" style="24" hidden="1" customWidth="1"/>
    <col min="20" max="20" width="16.7109375" style="14" hidden="1" customWidth="1"/>
    <col min="21" max="21" width="11.7109375" style="24" bestFit="1" customWidth="1"/>
    <col min="22" max="22" width="7" style="20" customWidth="1"/>
    <col min="23" max="16384" width="11.42578125" style="24"/>
  </cols>
  <sheetData>
    <row r="1" spans="1:23" ht="23.25" x14ac:dyDescent="0.35">
      <c r="A1" s="113" t="s">
        <v>110</v>
      </c>
    </row>
    <row r="2" spans="1:23" x14ac:dyDescent="0.3">
      <c r="D2" s="296" t="s">
        <v>123</v>
      </c>
      <c r="E2" s="296"/>
      <c r="F2" s="296"/>
      <c r="L2" s="296" t="s">
        <v>122</v>
      </c>
      <c r="M2" s="296"/>
      <c r="N2" s="296"/>
      <c r="T2" s="296" t="s">
        <v>149</v>
      </c>
      <c r="U2" s="296"/>
      <c r="V2" s="296"/>
    </row>
    <row r="3" spans="1:23" s="19" customFormat="1" ht="15" customHeight="1" x14ac:dyDescent="0.25">
      <c r="A3" s="121" t="s">
        <v>59</v>
      </c>
      <c r="B3" s="114" t="s">
        <v>58</v>
      </c>
      <c r="C3" s="121" t="s">
        <v>60</v>
      </c>
      <c r="D3" s="95" t="s">
        <v>103</v>
      </c>
      <c r="E3" s="112" t="s">
        <v>102</v>
      </c>
      <c r="F3" s="52" t="s">
        <v>47</v>
      </c>
      <c r="G3" s="68"/>
      <c r="H3" s="44" t="s">
        <v>58</v>
      </c>
      <c r="I3" s="21" t="s">
        <v>59</v>
      </c>
      <c r="J3" s="16" t="s">
        <v>58</v>
      </c>
      <c r="K3" s="12" t="s">
        <v>60</v>
      </c>
      <c r="L3" s="94" t="s">
        <v>103</v>
      </c>
      <c r="M3" s="40" t="s">
        <v>102</v>
      </c>
      <c r="N3" s="41" t="s">
        <v>47</v>
      </c>
      <c r="O3" s="70"/>
      <c r="P3" s="81" t="s">
        <v>58</v>
      </c>
      <c r="Q3" s="67" t="s">
        <v>59</v>
      </c>
      <c r="R3" s="67"/>
      <c r="S3" s="15" t="s">
        <v>58</v>
      </c>
      <c r="T3" s="94" t="s">
        <v>103</v>
      </c>
      <c r="U3" s="112" t="s">
        <v>102</v>
      </c>
      <c r="V3" s="41" t="s">
        <v>47</v>
      </c>
    </row>
    <row r="4" spans="1:23" ht="16.5" customHeight="1" x14ac:dyDescent="0.2">
      <c r="A4" s="417" t="s">
        <v>179</v>
      </c>
      <c r="B4" s="296" t="s">
        <v>144</v>
      </c>
      <c r="C4" s="418" t="s">
        <v>143</v>
      </c>
      <c r="D4" s="56">
        <v>54</v>
      </c>
      <c r="E4" s="419" t="s">
        <v>4</v>
      </c>
      <c r="F4" s="408">
        <v>0.13</v>
      </c>
      <c r="G4" s="198"/>
      <c r="H4" s="245" t="s">
        <v>144</v>
      </c>
      <c r="I4" s="265" t="s">
        <v>116</v>
      </c>
      <c r="J4" s="235"/>
      <c r="K4" s="236"/>
      <c r="L4" s="223">
        <v>54</v>
      </c>
      <c r="M4" s="246" t="s">
        <v>4</v>
      </c>
      <c r="N4" s="247">
        <v>0.13</v>
      </c>
      <c r="O4" s="198"/>
      <c r="P4" s="415" t="s">
        <v>0</v>
      </c>
      <c r="Q4" s="421" t="s">
        <v>126</v>
      </c>
      <c r="R4" s="422"/>
      <c r="S4" s="405" t="s">
        <v>144</v>
      </c>
      <c r="T4" s="209">
        <v>51</v>
      </c>
      <c r="U4" s="384" t="s">
        <v>4</v>
      </c>
      <c r="V4" s="247">
        <v>7.0000000000000007E-2</v>
      </c>
    </row>
    <row r="5" spans="1:23" ht="28.5" customHeight="1" x14ac:dyDescent="0.2">
      <c r="A5" s="417"/>
      <c r="B5" s="296"/>
      <c r="C5" s="418"/>
      <c r="D5" s="56">
        <v>15</v>
      </c>
      <c r="E5" s="420"/>
      <c r="F5" s="409"/>
      <c r="G5" s="198"/>
      <c r="H5" s="245"/>
      <c r="I5" s="265"/>
      <c r="J5" s="235"/>
      <c r="K5" s="236"/>
      <c r="L5" s="223">
        <v>15</v>
      </c>
      <c r="M5" s="246"/>
      <c r="N5" s="247"/>
      <c r="O5" s="198"/>
      <c r="P5" s="416"/>
      <c r="Q5" s="423"/>
      <c r="R5" s="424"/>
      <c r="S5" s="406"/>
      <c r="T5" s="209">
        <v>7</v>
      </c>
      <c r="U5" s="384"/>
      <c r="V5" s="247"/>
    </row>
    <row r="6" spans="1:23" ht="16.5" customHeight="1" x14ac:dyDescent="0.25">
      <c r="A6" s="417"/>
      <c r="B6" s="296"/>
      <c r="C6" s="418"/>
      <c r="D6" s="56">
        <v>23</v>
      </c>
      <c r="E6" s="184" t="s">
        <v>15</v>
      </c>
      <c r="F6" s="181">
        <v>0.15</v>
      </c>
      <c r="G6" s="198"/>
      <c r="H6" s="245"/>
      <c r="I6" s="265"/>
      <c r="J6" s="235"/>
      <c r="K6" s="236"/>
      <c r="L6" s="223">
        <v>23</v>
      </c>
      <c r="M6" s="174" t="s">
        <v>15</v>
      </c>
      <c r="N6" s="181">
        <v>0.15</v>
      </c>
      <c r="O6" s="198"/>
      <c r="P6" s="416"/>
      <c r="Q6" s="423"/>
      <c r="R6" s="424"/>
      <c r="S6" s="406"/>
      <c r="T6" s="209">
        <v>28</v>
      </c>
      <c r="U6" s="184" t="s">
        <v>15</v>
      </c>
      <c r="V6" s="181">
        <v>0.26</v>
      </c>
    </row>
    <row r="7" spans="1:23" ht="34.5" customHeight="1" x14ac:dyDescent="0.2">
      <c r="A7" s="417"/>
      <c r="B7" s="296"/>
      <c r="C7" s="418"/>
      <c r="D7" s="56">
        <v>55</v>
      </c>
      <c r="E7" s="419" t="s">
        <v>48</v>
      </c>
      <c r="F7" s="408">
        <v>0.72</v>
      </c>
      <c r="G7" s="198"/>
      <c r="H7" s="245"/>
      <c r="I7" s="265"/>
      <c r="J7" s="235"/>
      <c r="K7" s="236"/>
      <c r="L7" s="223">
        <v>55</v>
      </c>
      <c r="M7" s="246" t="s">
        <v>48</v>
      </c>
      <c r="N7" s="247">
        <v>0.72</v>
      </c>
      <c r="O7" s="198"/>
      <c r="P7" s="416"/>
      <c r="Q7" s="423"/>
      <c r="R7" s="424"/>
      <c r="S7" s="406"/>
      <c r="T7" s="209">
        <v>20</v>
      </c>
      <c r="U7" s="384" t="s">
        <v>48</v>
      </c>
      <c r="V7" s="247">
        <v>0.67</v>
      </c>
    </row>
    <row r="8" spans="1:23" ht="31.5" customHeight="1" x14ac:dyDescent="0.2">
      <c r="A8" s="417"/>
      <c r="B8" s="296"/>
      <c r="C8" s="418"/>
      <c r="D8" s="56">
        <v>4</v>
      </c>
      <c r="E8" s="420"/>
      <c r="F8" s="409"/>
      <c r="G8" s="198"/>
      <c r="H8" s="245"/>
      <c r="I8" s="265"/>
      <c r="J8" s="235"/>
      <c r="K8" s="236"/>
      <c r="L8" s="223">
        <v>4</v>
      </c>
      <c r="M8" s="246"/>
      <c r="N8" s="247"/>
      <c r="O8" s="198"/>
      <c r="P8" s="416"/>
      <c r="Q8" s="425"/>
      <c r="R8" s="426"/>
      <c r="S8" s="407"/>
      <c r="T8" s="209">
        <v>0</v>
      </c>
      <c r="U8" s="384"/>
      <c r="V8" s="247"/>
    </row>
    <row r="9" spans="1:23" ht="16.5" customHeight="1" x14ac:dyDescent="0.2">
      <c r="A9" s="417" t="s">
        <v>178</v>
      </c>
      <c r="B9" s="296" t="s">
        <v>144</v>
      </c>
      <c r="C9" s="331" t="s">
        <v>177</v>
      </c>
      <c r="D9" s="56">
        <v>67</v>
      </c>
      <c r="E9" s="419" t="s">
        <v>4</v>
      </c>
      <c r="F9" s="408">
        <v>7.0000000000000007E-2</v>
      </c>
      <c r="G9" s="198"/>
      <c r="H9" s="245" t="s">
        <v>144</v>
      </c>
      <c r="I9" s="265" t="s">
        <v>117</v>
      </c>
      <c r="J9" s="235"/>
      <c r="K9" s="236"/>
      <c r="L9" s="223">
        <v>67</v>
      </c>
      <c r="M9" s="246" t="s">
        <v>4</v>
      </c>
      <c r="N9" s="247">
        <v>7.0000000000000007E-2</v>
      </c>
      <c r="O9" s="198"/>
      <c r="P9" s="416"/>
      <c r="Q9" s="410" t="s">
        <v>125</v>
      </c>
      <c r="R9" s="411"/>
      <c r="S9" s="405" t="s">
        <v>144</v>
      </c>
      <c r="T9" s="209">
        <v>69</v>
      </c>
      <c r="U9" s="384" t="s">
        <v>4</v>
      </c>
      <c r="V9" s="247">
        <v>0.02</v>
      </c>
    </row>
    <row r="10" spans="1:23" ht="16.5" customHeight="1" x14ac:dyDescent="0.2">
      <c r="A10" s="417"/>
      <c r="B10" s="296"/>
      <c r="C10" s="331"/>
      <c r="D10" s="56">
        <v>45</v>
      </c>
      <c r="E10" s="420"/>
      <c r="F10" s="409"/>
      <c r="G10" s="198"/>
      <c r="H10" s="245"/>
      <c r="I10" s="265"/>
      <c r="J10" s="235"/>
      <c r="K10" s="236"/>
      <c r="L10" s="223">
        <v>45</v>
      </c>
      <c r="M10" s="246"/>
      <c r="N10" s="247"/>
      <c r="O10" s="198"/>
      <c r="P10" s="416"/>
      <c r="Q10" s="412"/>
      <c r="R10" s="263"/>
      <c r="S10" s="406"/>
      <c r="T10" s="209">
        <v>17</v>
      </c>
      <c r="U10" s="384"/>
      <c r="V10" s="247"/>
    </row>
    <row r="11" spans="1:23" ht="16.5" customHeight="1" x14ac:dyDescent="0.25">
      <c r="A11" s="417"/>
      <c r="B11" s="296"/>
      <c r="C11" s="331"/>
      <c r="D11" s="56">
        <v>7</v>
      </c>
      <c r="E11" s="184" t="s">
        <v>15</v>
      </c>
      <c r="F11" s="181">
        <v>0.19</v>
      </c>
      <c r="G11" s="198"/>
      <c r="H11" s="245"/>
      <c r="I11" s="265"/>
      <c r="J11" s="235"/>
      <c r="K11" s="236"/>
      <c r="L11" s="223">
        <v>7</v>
      </c>
      <c r="M11" s="174" t="s">
        <v>15</v>
      </c>
      <c r="N11" s="181">
        <v>0.19</v>
      </c>
      <c r="O11" s="198"/>
      <c r="P11" s="416"/>
      <c r="Q11" s="412"/>
      <c r="R11" s="263"/>
      <c r="S11" s="406"/>
      <c r="T11" s="209">
        <v>2</v>
      </c>
      <c r="U11" s="184" t="s">
        <v>15</v>
      </c>
      <c r="V11" s="181">
        <v>0.17</v>
      </c>
    </row>
    <row r="12" spans="1:23" ht="16.5" customHeight="1" x14ac:dyDescent="0.2">
      <c r="A12" s="417"/>
      <c r="B12" s="296"/>
      <c r="C12" s="331"/>
      <c r="D12" s="56">
        <v>3</v>
      </c>
      <c r="E12" s="419" t="s">
        <v>48</v>
      </c>
      <c r="F12" s="408">
        <v>0.74</v>
      </c>
      <c r="G12" s="198"/>
      <c r="H12" s="245"/>
      <c r="I12" s="265"/>
      <c r="J12" s="235"/>
      <c r="K12" s="236"/>
      <c r="L12" s="223">
        <v>3</v>
      </c>
      <c r="M12" s="246" t="s">
        <v>48</v>
      </c>
      <c r="N12" s="247">
        <v>0.74</v>
      </c>
      <c r="O12" s="198"/>
      <c r="P12" s="416"/>
      <c r="Q12" s="412"/>
      <c r="R12" s="263"/>
      <c r="S12" s="406"/>
      <c r="T12" s="209">
        <v>0</v>
      </c>
      <c r="U12" s="384" t="s">
        <v>48</v>
      </c>
      <c r="V12" s="247">
        <v>0.81</v>
      </c>
      <c r="W12" s="127"/>
    </row>
    <row r="13" spans="1:23" ht="44.25" customHeight="1" x14ac:dyDescent="0.2">
      <c r="A13" s="417"/>
      <c r="B13" s="296"/>
      <c r="C13" s="331"/>
      <c r="D13" s="56">
        <v>29</v>
      </c>
      <c r="E13" s="420"/>
      <c r="F13" s="409"/>
      <c r="G13" s="198"/>
      <c r="H13" s="245"/>
      <c r="I13" s="265"/>
      <c r="J13" s="235"/>
      <c r="K13" s="236"/>
      <c r="L13" s="223">
        <v>29</v>
      </c>
      <c r="M13" s="246"/>
      <c r="N13" s="247"/>
      <c r="O13" s="198"/>
      <c r="P13" s="416"/>
      <c r="Q13" s="413"/>
      <c r="R13" s="414"/>
      <c r="S13" s="407"/>
      <c r="T13" s="209">
        <v>18</v>
      </c>
      <c r="U13" s="384"/>
      <c r="V13" s="247"/>
      <c r="W13" s="127"/>
    </row>
    <row r="14" spans="1:23" x14ac:dyDescent="0.3">
      <c r="F14" s="86"/>
      <c r="P14" s="87"/>
    </row>
    <row r="15" spans="1:23" ht="16.5" customHeight="1" x14ac:dyDescent="0.2">
      <c r="A15" s="238" t="s">
        <v>53</v>
      </c>
      <c r="B15" s="238"/>
      <c r="C15" s="238"/>
      <c r="D15" s="238"/>
      <c r="E15" s="238"/>
      <c r="F15" s="238"/>
      <c r="G15" s="238"/>
      <c r="H15" s="238"/>
      <c r="I15" s="238"/>
      <c r="J15" s="238"/>
      <c r="K15" s="238"/>
      <c r="L15" s="238"/>
      <c r="M15" s="238"/>
      <c r="N15" s="238"/>
      <c r="O15" s="238"/>
      <c r="P15" s="238"/>
      <c r="Q15" s="238"/>
      <c r="R15" s="238"/>
      <c r="S15" s="238"/>
      <c r="T15" s="238"/>
      <c r="U15" s="238"/>
      <c r="V15" s="238"/>
    </row>
    <row r="16" spans="1:23" ht="16.5" customHeight="1" x14ac:dyDescent="0.2">
      <c r="A16" s="347" t="s">
        <v>155</v>
      </c>
      <c r="B16" s="347"/>
      <c r="C16" s="347"/>
      <c r="D16" s="347"/>
      <c r="E16" s="347"/>
      <c r="F16" s="347"/>
      <c r="G16" s="347"/>
      <c r="H16" s="347"/>
      <c r="I16" s="347"/>
      <c r="J16" s="347"/>
      <c r="K16" s="347"/>
      <c r="L16" s="347"/>
      <c r="M16" s="347"/>
      <c r="N16" s="347"/>
      <c r="O16" s="347"/>
      <c r="P16" s="347"/>
      <c r="Q16" s="347"/>
      <c r="R16" s="347"/>
      <c r="S16" s="347"/>
      <c r="T16" s="347"/>
      <c r="U16" s="347"/>
      <c r="V16" s="347"/>
    </row>
    <row r="17" spans="1:22" ht="16.5" customHeight="1" x14ac:dyDescent="0.2">
      <c r="A17" s="318" t="s">
        <v>182</v>
      </c>
      <c r="B17" s="318"/>
      <c r="C17" s="318"/>
      <c r="D17" s="318"/>
      <c r="E17" s="318"/>
      <c r="F17" s="318"/>
      <c r="G17" s="318"/>
      <c r="H17" s="318"/>
      <c r="I17" s="318"/>
      <c r="J17" s="318"/>
      <c r="K17" s="318"/>
      <c r="L17" s="318"/>
      <c r="M17" s="318"/>
      <c r="N17" s="318"/>
      <c r="O17" s="318"/>
      <c r="P17" s="318"/>
      <c r="Q17" s="318"/>
      <c r="R17" s="318"/>
      <c r="S17" s="318"/>
      <c r="T17" s="318"/>
      <c r="U17" s="318"/>
      <c r="V17" s="318"/>
    </row>
    <row r="18" spans="1:22" ht="16.5" customHeight="1" x14ac:dyDescent="0.2">
      <c r="A18" s="318"/>
      <c r="B18" s="318"/>
      <c r="C18" s="318"/>
      <c r="D18" s="318"/>
      <c r="E18" s="318"/>
      <c r="F18" s="318"/>
      <c r="G18" s="318"/>
      <c r="H18" s="318"/>
      <c r="I18" s="318"/>
      <c r="J18" s="318"/>
      <c r="K18" s="318"/>
      <c r="L18" s="318"/>
      <c r="M18" s="318"/>
      <c r="N18" s="318"/>
      <c r="O18" s="318"/>
      <c r="P18" s="318"/>
      <c r="Q18" s="318"/>
      <c r="R18" s="318"/>
      <c r="S18" s="318"/>
      <c r="T18" s="318"/>
      <c r="U18" s="318"/>
      <c r="V18" s="318"/>
    </row>
    <row r="19" spans="1:22" ht="16.5" customHeight="1" x14ac:dyDescent="0.2">
      <c r="A19" s="318"/>
      <c r="B19" s="318"/>
      <c r="C19" s="318"/>
      <c r="D19" s="318"/>
      <c r="E19" s="318"/>
      <c r="F19" s="318"/>
      <c r="G19" s="318"/>
      <c r="H19" s="318"/>
      <c r="I19" s="318"/>
      <c r="J19" s="318"/>
      <c r="K19" s="318"/>
      <c r="L19" s="318"/>
      <c r="M19" s="318"/>
      <c r="N19" s="318"/>
      <c r="O19" s="318"/>
      <c r="P19" s="318"/>
      <c r="Q19" s="318"/>
      <c r="R19" s="318"/>
      <c r="S19" s="318"/>
      <c r="T19" s="318"/>
      <c r="U19" s="318"/>
      <c r="V19" s="318"/>
    </row>
    <row r="20" spans="1:22" ht="16.5" customHeight="1" x14ac:dyDescent="0.2">
      <c r="A20" s="318"/>
      <c r="B20" s="318"/>
      <c r="C20" s="318"/>
      <c r="D20" s="318"/>
      <c r="E20" s="318"/>
      <c r="F20" s="318"/>
      <c r="G20" s="318"/>
      <c r="H20" s="318"/>
      <c r="I20" s="318"/>
      <c r="J20" s="318"/>
      <c r="K20" s="318"/>
      <c r="L20" s="318"/>
      <c r="M20" s="318"/>
      <c r="N20" s="318"/>
      <c r="O20" s="318"/>
      <c r="P20" s="318"/>
      <c r="Q20" s="318"/>
      <c r="R20" s="318"/>
      <c r="S20" s="318"/>
      <c r="T20" s="318"/>
      <c r="U20" s="318"/>
      <c r="V20" s="318"/>
    </row>
    <row r="21" spans="1:22" ht="16.5" customHeight="1" x14ac:dyDescent="0.2">
      <c r="A21" s="318"/>
      <c r="B21" s="318"/>
      <c r="C21" s="318"/>
      <c r="D21" s="318"/>
      <c r="E21" s="318"/>
      <c r="F21" s="318"/>
      <c r="G21" s="318"/>
      <c r="H21" s="318"/>
      <c r="I21" s="318"/>
      <c r="J21" s="318"/>
      <c r="K21" s="318"/>
      <c r="L21" s="318"/>
      <c r="M21" s="318"/>
      <c r="N21" s="318"/>
      <c r="O21" s="318"/>
      <c r="P21" s="318"/>
      <c r="Q21" s="318"/>
      <c r="R21" s="318"/>
      <c r="S21" s="318"/>
      <c r="T21" s="318"/>
      <c r="U21" s="318"/>
      <c r="V21" s="318"/>
    </row>
    <row r="22" spans="1:22" ht="16.5" customHeight="1" x14ac:dyDescent="0.2">
      <c r="A22" s="318"/>
      <c r="B22" s="318"/>
      <c r="C22" s="318"/>
      <c r="D22" s="318"/>
      <c r="E22" s="318"/>
      <c r="F22" s="318"/>
      <c r="G22" s="318"/>
      <c r="H22" s="318"/>
      <c r="I22" s="318"/>
      <c r="J22" s="318"/>
      <c r="K22" s="318"/>
      <c r="L22" s="318"/>
      <c r="M22" s="318"/>
      <c r="N22" s="318"/>
      <c r="O22" s="318"/>
      <c r="P22" s="318"/>
      <c r="Q22" s="318"/>
      <c r="R22" s="318"/>
      <c r="S22" s="318"/>
      <c r="T22" s="318"/>
      <c r="U22" s="318"/>
      <c r="V22" s="318"/>
    </row>
    <row r="23" spans="1:22" ht="16.5" customHeight="1" x14ac:dyDescent="0.2">
      <c r="A23" s="318"/>
      <c r="B23" s="318"/>
      <c r="C23" s="318"/>
      <c r="D23" s="318"/>
      <c r="E23" s="318"/>
      <c r="F23" s="318"/>
      <c r="G23" s="318"/>
      <c r="H23" s="318"/>
      <c r="I23" s="318"/>
      <c r="J23" s="318"/>
      <c r="K23" s="318"/>
      <c r="L23" s="318"/>
      <c r="M23" s="318"/>
      <c r="N23" s="318"/>
      <c r="O23" s="318"/>
      <c r="P23" s="318"/>
      <c r="Q23" s="318"/>
      <c r="R23" s="318"/>
      <c r="S23" s="318"/>
      <c r="T23" s="318"/>
      <c r="U23" s="318"/>
      <c r="V23" s="318"/>
    </row>
    <row r="24" spans="1:22" ht="16.5" customHeight="1" x14ac:dyDescent="0.2">
      <c r="A24" s="318"/>
      <c r="B24" s="318"/>
      <c r="C24" s="318"/>
      <c r="D24" s="318"/>
      <c r="E24" s="318"/>
      <c r="F24" s="318"/>
      <c r="G24" s="318"/>
      <c r="H24" s="318"/>
      <c r="I24" s="318"/>
      <c r="J24" s="318"/>
      <c r="K24" s="318"/>
      <c r="L24" s="318"/>
      <c r="M24" s="318"/>
      <c r="N24" s="318"/>
      <c r="O24" s="318"/>
      <c r="P24" s="318"/>
      <c r="Q24" s="318"/>
      <c r="R24" s="318"/>
      <c r="S24" s="318"/>
      <c r="T24" s="318"/>
      <c r="U24" s="318"/>
      <c r="V24" s="318"/>
    </row>
    <row r="25" spans="1:22" ht="16.5" customHeight="1" x14ac:dyDescent="0.2">
      <c r="A25" s="318"/>
      <c r="B25" s="318"/>
      <c r="C25" s="318"/>
      <c r="D25" s="318"/>
      <c r="E25" s="318"/>
      <c r="F25" s="318"/>
      <c r="G25" s="318"/>
      <c r="H25" s="318"/>
      <c r="I25" s="318"/>
      <c r="J25" s="318"/>
      <c r="K25" s="318"/>
      <c r="L25" s="318"/>
      <c r="M25" s="318"/>
      <c r="N25" s="318"/>
      <c r="O25" s="318"/>
      <c r="P25" s="318"/>
      <c r="Q25" s="318"/>
      <c r="R25" s="318"/>
      <c r="S25" s="318"/>
      <c r="T25" s="318"/>
      <c r="U25" s="318"/>
      <c r="V25" s="318"/>
    </row>
    <row r="26" spans="1:22" x14ac:dyDescent="0.3">
      <c r="P26" s="164"/>
    </row>
  </sheetData>
  <mergeCells count="45">
    <mergeCell ref="N4:N5"/>
    <mergeCell ref="A16:V16"/>
    <mergeCell ref="A15:V15"/>
    <mergeCell ref="D2:F2"/>
    <mergeCell ref="L2:N2"/>
    <mergeCell ref="T2:V2"/>
    <mergeCell ref="A9:A13"/>
    <mergeCell ref="B9:B13"/>
    <mergeCell ref="C9:C13"/>
    <mergeCell ref="E9:E10"/>
    <mergeCell ref="U12:U13"/>
    <mergeCell ref="V12:V13"/>
    <mergeCell ref="Q4:R8"/>
    <mergeCell ref="S4:S8"/>
    <mergeCell ref="U4:U5"/>
    <mergeCell ref="V4:V5"/>
    <mergeCell ref="E7:E8"/>
    <mergeCell ref="F7:F8"/>
    <mergeCell ref="H4:H8"/>
    <mergeCell ref="I4:I8"/>
    <mergeCell ref="M4:M5"/>
    <mergeCell ref="M7:M8"/>
    <mergeCell ref="A17:V25"/>
    <mergeCell ref="M12:M13"/>
    <mergeCell ref="N12:N13"/>
    <mergeCell ref="N9:N10"/>
    <mergeCell ref="F9:F10"/>
    <mergeCell ref="Q9:R13"/>
    <mergeCell ref="H9:H13"/>
    <mergeCell ref="P4:P13"/>
    <mergeCell ref="I9:I13"/>
    <mergeCell ref="A4:A8"/>
    <mergeCell ref="B4:B8"/>
    <mergeCell ref="C4:C8"/>
    <mergeCell ref="E4:E5"/>
    <mergeCell ref="F4:F5"/>
    <mergeCell ref="E12:E13"/>
    <mergeCell ref="F12:F13"/>
    <mergeCell ref="V9:V10"/>
    <mergeCell ref="N7:N8"/>
    <mergeCell ref="M9:M10"/>
    <mergeCell ref="S9:S13"/>
    <mergeCell ref="U9:U10"/>
    <mergeCell ref="V7:V8"/>
    <mergeCell ref="U7:U8"/>
  </mergeCells>
  <conditionalFormatting sqref="F4:F13">
    <cfRule type="expression" dxfId="10" priority="2">
      <formula>+satisfecho=80</formula>
    </cfRule>
  </conditionalFormatting>
  <conditionalFormatting sqref="N4:N13">
    <cfRule type="expression" dxfId="9" priority="1">
      <formula>+satisfecho=80</formula>
    </cfRule>
  </conditionalFormatting>
  <conditionalFormatting sqref="O3 V4:V13">
    <cfRule type="expression" dxfId="8" priority="9">
      <formula>+satisfecho=80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C571-A85F-4D46-B1E4-8C1B516A8655}">
  <sheetPr>
    <tabColor theme="7" tint="0.59999389629810485"/>
    <pageSetUpPr fitToPage="1"/>
  </sheetPr>
  <dimension ref="A1:V52"/>
  <sheetViews>
    <sheetView zoomScale="130" zoomScaleNormal="130" workbookViewId="0">
      <selection activeCell="F19" sqref="E19:F20"/>
    </sheetView>
  </sheetViews>
  <sheetFormatPr baseColWidth="10" defaultColWidth="11.42578125" defaultRowHeight="16.5" x14ac:dyDescent="0.3"/>
  <cols>
    <col min="1" max="1" width="23.85546875" style="20" customWidth="1"/>
    <col min="2" max="2" width="18.140625" style="19" customWidth="1"/>
    <col min="3" max="3" width="28.28515625" style="33" customWidth="1"/>
    <col min="4" max="4" width="15.85546875" style="14" hidden="1" customWidth="1"/>
    <col min="5" max="5" width="12" style="30" bestFit="1" customWidth="1"/>
    <col min="6" max="6" width="9" style="53" customWidth="1"/>
    <col min="7" max="7" width="1.5703125" style="69" customWidth="1"/>
    <col min="8" max="8" width="4.42578125" style="48" hidden="1" customWidth="1"/>
    <col min="9" max="9" width="19.140625" style="24" hidden="1" customWidth="1"/>
    <col min="10" max="10" width="21.85546875" style="24" hidden="1" customWidth="1"/>
    <col min="11" max="11" width="24.28515625" style="46" hidden="1" customWidth="1"/>
    <col min="12" max="12" width="15.5703125" style="14" hidden="1" customWidth="1"/>
    <col min="13" max="13" width="11.7109375" style="14" bestFit="1" customWidth="1"/>
    <col min="14" max="14" width="9.28515625" style="20" customWidth="1"/>
    <col min="15" max="15" width="1.5703125" style="69" customWidth="1"/>
    <col min="16" max="16" width="8.140625" style="80" hidden="1" customWidth="1"/>
    <col min="17" max="17" width="8.85546875" style="42" hidden="1" customWidth="1"/>
    <col min="18" max="18" width="13.85546875" style="43" hidden="1" customWidth="1"/>
    <col min="19" max="19" width="10.85546875" style="24" hidden="1" customWidth="1"/>
    <col min="20" max="20" width="17.140625" style="14" hidden="1" customWidth="1"/>
    <col min="21" max="21" width="12" style="30" bestFit="1" customWidth="1"/>
    <col min="22" max="22" width="9.42578125" style="20" customWidth="1"/>
    <col min="23" max="16384" width="11.42578125" style="24"/>
  </cols>
  <sheetData>
    <row r="1" spans="1:22" ht="23.25" x14ac:dyDescent="0.35">
      <c r="A1" s="110" t="s">
        <v>70</v>
      </c>
    </row>
    <row r="2" spans="1:22" s="37" customFormat="1" x14ac:dyDescent="0.3">
      <c r="B2" s="15"/>
      <c r="C2" s="34"/>
      <c r="D2" s="296" t="s">
        <v>123</v>
      </c>
      <c r="E2" s="296"/>
      <c r="F2" s="296"/>
      <c r="G2" s="89"/>
      <c r="H2" s="48"/>
      <c r="K2" s="90"/>
      <c r="L2" s="296" t="s">
        <v>122</v>
      </c>
      <c r="M2" s="296"/>
      <c r="N2" s="296"/>
      <c r="O2" s="89"/>
      <c r="P2" s="91"/>
      <c r="Q2" s="92"/>
      <c r="R2" s="93"/>
      <c r="T2" s="296" t="s">
        <v>149</v>
      </c>
      <c r="U2" s="296"/>
      <c r="V2" s="296"/>
    </row>
    <row r="3" spans="1:22" s="19" customFormat="1" ht="18" customHeight="1" x14ac:dyDescent="0.25">
      <c r="A3" s="231" t="s">
        <v>59</v>
      </c>
      <c r="B3" s="114" t="s">
        <v>58</v>
      </c>
      <c r="C3" s="122" t="s">
        <v>60</v>
      </c>
      <c r="D3" s="94" t="s">
        <v>103</v>
      </c>
      <c r="E3" s="40" t="s">
        <v>102</v>
      </c>
      <c r="F3" s="52" t="s">
        <v>47</v>
      </c>
      <c r="G3" s="68"/>
      <c r="H3" s="44" t="s">
        <v>58</v>
      </c>
      <c r="I3" s="12" t="s">
        <v>59</v>
      </c>
      <c r="J3" s="16" t="s">
        <v>58</v>
      </c>
      <c r="K3" s="12" t="s">
        <v>60</v>
      </c>
      <c r="L3" s="94" t="s">
        <v>103</v>
      </c>
      <c r="M3" s="40" t="s">
        <v>102</v>
      </c>
      <c r="N3" s="41" t="s">
        <v>47</v>
      </c>
      <c r="O3" s="70"/>
      <c r="P3" s="228" t="s">
        <v>58</v>
      </c>
      <c r="Q3" s="229" t="s">
        <v>59</v>
      </c>
      <c r="R3" s="229"/>
      <c r="S3" s="16" t="s">
        <v>58</v>
      </c>
      <c r="T3" s="227" t="s">
        <v>103</v>
      </c>
      <c r="U3" s="62" t="s">
        <v>102</v>
      </c>
      <c r="V3" s="230" t="s">
        <v>47</v>
      </c>
    </row>
    <row r="4" spans="1:22" s="170" customFormat="1" ht="15" x14ac:dyDescent="0.25">
      <c r="A4" s="427" t="s">
        <v>96</v>
      </c>
      <c r="B4" s="250" t="s">
        <v>140</v>
      </c>
      <c r="C4" s="266" t="s">
        <v>38</v>
      </c>
      <c r="D4" s="165">
        <v>20</v>
      </c>
      <c r="E4" s="309" t="s">
        <v>4</v>
      </c>
      <c r="F4" s="315">
        <v>0.08</v>
      </c>
      <c r="G4" s="198"/>
      <c r="H4" s="435" t="s">
        <v>70</v>
      </c>
      <c r="I4" s="436" t="s">
        <v>96</v>
      </c>
      <c r="J4" s="245" t="s">
        <v>140</v>
      </c>
      <c r="K4" s="330" t="s">
        <v>38</v>
      </c>
      <c r="L4" s="209">
        <v>3</v>
      </c>
      <c r="M4" s="246" t="s">
        <v>4</v>
      </c>
      <c r="N4" s="247">
        <v>0.03</v>
      </c>
      <c r="O4" s="199"/>
      <c r="P4" s="388" t="s">
        <v>70</v>
      </c>
      <c r="Q4" s="431" t="s">
        <v>96</v>
      </c>
      <c r="R4" s="429" t="s">
        <v>38</v>
      </c>
      <c r="S4" s="245" t="s">
        <v>140</v>
      </c>
      <c r="T4" s="209">
        <v>4</v>
      </c>
      <c r="U4" s="246" t="s">
        <v>4</v>
      </c>
      <c r="V4" s="247">
        <v>0.05</v>
      </c>
    </row>
    <row r="5" spans="1:22" s="170" customFormat="1" ht="15" x14ac:dyDescent="0.2">
      <c r="A5" s="427"/>
      <c r="B5" s="250"/>
      <c r="C5" s="266"/>
      <c r="D5" s="165">
        <v>14</v>
      </c>
      <c r="E5" s="309"/>
      <c r="F5" s="315"/>
      <c r="G5" s="198"/>
      <c r="H5" s="435"/>
      <c r="I5" s="436"/>
      <c r="J5" s="245"/>
      <c r="K5" s="330"/>
      <c r="L5" s="209">
        <v>2</v>
      </c>
      <c r="M5" s="246"/>
      <c r="N5" s="247"/>
      <c r="O5" s="193"/>
      <c r="P5" s="388"/>
      <c r="Q5" s="431"/>
      <c r="R5" s="429"/>
      <c r="S5" s="245"/>
      <c r="T5" s="209">
        <v>1</v>
      </c>
      <c r="U5" s="246"/>
      <c r="V5" s="247"/>
    </row>
    <row r="6" spans="1:22" s="170" customFormat="1" x14ac:dyDescent="0.25">
      <c r="A6" s="427"/>
      <c r="B6" s="250"/>
      <c r="C6" s="266"/>
      <c r="D6" s="165">
        <v>113</v>
      </c>
      <c r="E6" s="145" t="s">
        <v>15</v>
      </c>
      <c r="F6" s="180">
        <v>0.24</v>
      </c>
      <c r="G6" s="198"/>
      <c r="H6" s="435"/>
      <c r="I6" s="436"/>
      <c r="J6" s="245"/>
      <c r="K6" s="330"/>
      <c r="L6" s="209">
        <v>36</v>
      </c>
      <c r="M6" s="174" t="s">
        <v>15</v>
      </c>
      <c r="N6" s="181">
        <v>0.32</v>
      </c>
      <c r="O6" s="193"/>
      <c r="P6" s="388"/>
      <c r="Q6" s="431"/>
      <c r="R6" s="429"/>
      <c r="S6" s="245"/>
      <c r="T6" s="209">
        <v>25</v>
      </c>
      <c r="U6" s="174" t="s">
        <v>15</v>
      </c>
      <c r="V6" s="181">
        <v>0.18</v>
      </c>
    </row>
    <row r="7" spans="1:22" s="170" customFormat="1" ht="15" x14ac:dyDescent="0.25">
      <c r="A7" s="428"/>
      <c r="B7" s="250"/>
      <c r="C7" s="267"/>
      <c r="D7" s="165">
        <v>102</v>
      </c>
      <c r="E7" s="309" t="s">
        <v>48</v>
      </c>
      <c r="F7" s="315">
        <v>0.65</v>
      </c>
      <c r="G7" s="198"/>
      <c r="H7" s="435"/>
      <c r="I7" s="436"/>
      <c r="J7" s="245"/>
      <c r="K7" s="330"/>
      <c r="L7" s="209">
        <v>49</v>
      </c>
      <c r="M7" s="246" t="s">
        <v>48</v>
      </c>
      <c r="N7" s="247">
        <v>0.56000000000000005</v>
      </c>
      <c r="O7" s="199"/>
      <c r="P7" s="388"/>
      <c r="Q7" s="431"/>
      <c r="R7" s="429"/>
      <c r="S7" s="245"/>
      <c r="T7" s="209">
        <v>19</v>
      </c>
      <c r="U7" s="246" t="s">
        <v>48</v>
      </c>
      <c r="V7" s="247">
        <v>0.7</v>
      </c>
    </row>
    <row r="8" spans="1:22" s="170" customFormat="1" ht="15" x14ac:dyDescent="0.2">
      <c r="A8" s="427"/>
      <c r="B8" s="250"/>
      <c r="C8" s="266"/>
      <c r="D8" s="165">
        <v>10</v>
      </c>
      <c r="E8" s="309"/>
      <c r="F8" s="315"/>
      <c r="G8" s="198"/>
      <c r="H8" s="435"/>
      <c r="I8" s="436"/>
      <c r="J8" s="245"/>
      <c r="K8" s="330"/>
      <c r="L8" s="209">
        <v>13</v>
      </c>
      <c r="M8" s="246"/>
      <c r="N8" s="247"/>
      <c r="O8" s="193"/>
      <c r="P8" s="388"/>
      <c r="Q8" s="431"/>
      <c r="R8" s="429"/>
      <c r="S8" s="245"/>
      <c r="T8" s="209">
        <v>8</v>
      </c>
      <c r="U8" s="246"/>
      <c r="V8" s="247"/>
    </row>
    <row r="9" spans="1:22" s="170" customFormat="1" x14ac:dyDescent="0.3">
      <c r="A9" s="427"/>
      <c r="B9" s="250"/>
      <c r="C9" s="266"/>
      <c r="D9" s="165">
        <v>161</v>
      </c>
      <c r="E9" s="176" t="s">
        <v>97</v>
      </c>
      <c r="F9" s="177">
        <v>0.02</v>
      </c>
      <c r="G9" s="198"/>
      <c r="H9" s="435"/>
      <c r="I9" s="436"/>
      <c r="J9" s="245"/>
      <c r="K9" s="330"/>
      <c r="L9" s="209">
        <v>48</v>
      </c>
      <c r="M9" s="178" t="s">
        <v>97</v>
      </c>
      <c r="N9" s="181">
        <v>0.09</v>
      </c>
      <c r="O9" s="193"/>
      <c r="P9" s="388"/>
      <c r="Q9" s="431"/>
      <c r="R9" s="429"/>
      <c r="S9" s="245"/>
      <c r="T9" s="209">
        <v>49</v>
      </c>
      <c r="U9" s="178" t="s">
        <v>97</v>
      </c>
      <c r="V9" s="175">
        <v>0.08</v>
      </c>
    </row>
    <row r="10" spans="1:22" s="170" customFormat="1" ht="15" x14ac:dyDescent="0.25">
      <c r="A10" s="427"/>
      <c r="B10" s="250" t="s">
        <v>140</v>
      </c>
      <c r="C10" s="266" t="s">
        <v>39</v>
      </c>
      <c r="D10" s="165">
        <v>13</v>
      </c>
      <c r="E10" s="309" t="s">
        <v>4</v>
      </c>
      <c r="F10" s="315">
        <v>0.06</v>
      </c>
      <c r="G10" s="198"/>
      <c r="H10" s="435"/>
      <c r="I10" s="436"/>
      <c r="J10" s="245" t="s">
        <v>140</v>
      </c>
      <c r="K10" s="330" t="s">
        <v>39</v>
      </c>
      <c r="L10" s="209">
        <v>6</v>
      </c>
      <c r="M10" s="246" t="s">
        <v>4</v>
      </c>
      <c r="N10" s="247">
        <v>0.05</v>
      </c>
      <c r="O10" s="199"/>
      <c r="P10" s="388"/>
      <c r="Q10" s="431"/>
      <c r="R10" s="429" t="s">
        <v>39</v>
      </c>
      <c r="S10" s="245" t="s">
        <v>140</v>
      </c>
      <c r="T10" s="209">
        <v>3</v>
      </c>
      <c r="U10" s="246" t="s">
        <v>4</v>
      </c>
      <c r="V10" s="247">
        <v>0.04</v>
      </c>
    </row>
    <row r="11" spans="1:22" s="170" customFormat="1" ht="15" x14ac:dyDescent="0.25">
      <c r="A11" s="427"/>
      <c r="B11" s="250"/>
      <c r="C11" s="266"/>
      <c r="D11" s="165">
        <v>14</v>
      </c>
      <c r="E11" s="309"/>
      <c r="F11" s="315"/>
      <c r="G11" s="198"/>
      <c r="H11" s="435"/>
      <c r="I11" s="436"/>
      <c r="J11" s="245"/>
      <c r="K11" s="330"/>
      <c r="L11" s="209">
        <v>2</v>
      </c>
      <c r="M11" s="246"/>
      <c r="N11" s="247"/>
      <c r="O11" s="232"/>
      <c r="P11" s="388"/>
      <c r="Q11" s="431"/>
      <c r="R11" s="429"/>
      <c r="S11" s="245"/>
      <c r="T11" s="209">
        <v>1</v>
      </c>
      <c r="U11" s="246"/>
      <c r="V11" s="247"/>
    </row>
    <row r="12" spans="1:22" s="170" customFormat="1" x14ac:dyDescent="0.25">
      <c r="A12" s="427"/>
      <c r="B12" s="250"/>
      <c r="C12" s="266"/>
      <c r="D12" s="165">
        <v>130</v>
      </c>
      <c r="E12" s="145" t="s">
        <v>15</v>
      </c>
      <c r="F12" s="180">
        <v>0.22</v>
      </c>
      <c r="G12" s="198"/>
      <c r="H12" s="435"/>
      <c r="I12" s="436"/>
      <c r="J12" s="245"/>
      <c r="K12" s="330"/>
      <c r="L12" s="209">
        <v>42</v>
      </c>
      <c r="M12" s="174" t="s">
        <v>15</v>
      </c>
      <c r="N12" s="181">
        <v>0.3</v>
      </c>
      <c r="O12" s="232"/>
      <c r="P12" s="388"/>
      <c r="Q12" s="431"/>
      <c r="R12" s="429"/>
      <c r="S12" s="245"/>
      <c r="T12" s="209">
        <v>26</v>
      </c>
      <c r="U12" s="174" t="s">
        <v>15</v>
      </c>
      <c r="V12" s="181">
        <v>0.23</v>
      </c>
    </row>
    <row r="13" spans="1:22" s="170" customFormat="1" ht="15" x14ac:dyDescent="0.2">
      <c r="A13" s="428"/>
      <c r="B13" s="250"/>
      <c r="C13" s="267"/>
      <c r="D13" s="165">
        <v>91</v>
      </c>
      <c r="E13" s="309" t="s">
        <v>48</v>
      </c>
      <c r="F13" s="315">
        <v>0.7</v>
      </c>
      <c r="G13" s="198"/>
      <c r="H13" s="435"/>
      <c r="I13" s="436"/>
      <c r="J13" s="245"/>
      <c r="K13" s="330"/>
      <c r="L13" s="209">
        <v>46</v>
      </c>
      <c r="M13" s="246" t="s">
        <v>48</v>
      </c>
      <c r="N13" s="247">
        <v>0.56999999999999995</v>
      </c>
      <c r="O13" s="193"/>
      <c r="P13" s="388"/>
      <c r="Q13" s="431"/>
      <c r="R13" s="429"/>
      <c r="S13" s="245"/>
      <c r="T13" s="209">
        <v>24</v>
      </c>
      <c r="U13" s="246" t="s">
        <v>48</v>
      </c>
      <c r="V13" s="247">
        <v>0.66</v>
      </c>
    </row>
    <row r="14" spans="1:22" s="170" customFormat="1" ht="15" x14ac:dyDescent="0.2">
      <c r="A14" s="427"/>
      <c r="B14" s="250"/>
      <c r="C14" s="266"/>
      <c r="D14" s="165">
        <v>6</v>
      </c>
      <c r="E14" s="309"/>
      <c r="F14" s="315"/>
      <c r="G14" s="198"/>
      <c r="H14" s="435"/>
      <c r="I14" s="436"/>
      <c r="J14" s="245"/>
      <c r="K14" s="330"/>
      <c r="L14" s="209">
        <v>11</v>
      </c>
      <c r="M14" s="246"/>
      <c r="N14" s="247"/>
      <c r="O14" s="193"/>
      <c r="P14" s="388"/>
      <c r="Q14" s="431"/>
      <c r="R14" s="429"/>
      <c r="S14" s="245"/>
      <c r="T14" s="209">
        <v>8</v>
      </c>
      <c r="U14" s="246"/>
      <c r="V14" s="247"/>
    </row>
    <row r="15" spans="1:22" s="170" customFormat="1" x14ac:dyDescent="0.3">
      <c r="A15" s="427"/>
      <c r="B15" s="250"/>
      <c r="C15" s="266"/>
      <c r="D15" s="165">
        <v>166</v>
      </c>
      <c r="E15" s="176" t="s">
        <v>97</v>
      </c>
      <c r="F15" s="177">
        <v>0.01</v>
      </c>
      <c r="G15" s="198"/>
      <c r="H15" s="435"/>
      <c r="I15" s="436"/>
      <c r="J15" s="245"/>
      <c r="K15" s="330"/>
      <c r="L15" s="209">
        <v>44</v>
      </c>
      <c r="M15" s="178" t="s">
        <v>97</v>
      </c>
      <c r="N15" s="181">
        <v>7.0000000000000007E-2</v>
      </c>
      <c r="O15" s="199"/>
      <c r="P15" s="388"/>
      <c r="Q15" s="431"/>
      <c r="R15" s="429"/>
      <c r="S15" s="245"/>
      <c r="T15" s="209">
        <v>44</v>
      </c>
      <c r="U15" s="178" t="s">
        <v>97</v>
      </c>
      <c r="V15" s="175">
        <v>0.08</v>
      </c>
    </row>
    <row r="16" spans="1:22" s="170" customFormat="1" ht="15" x14ac:dyDescent="0.2">
      <c r="A16" s="427"/>
      <c r="B16" s="250" t="s">
        <v>140</v>
      </c>
      <c r="C16" s="266" t="s">
        <v>40</v>
      </c>
      <c r="D16" s="165">
        <v>10</v>
      </c>
      <c r="E16" s="309" t="s">
        <v>4</v>
      </c>
      <c r="F16" s="315">
        <v>0.04</v>
      </c>
      <c r="G16" s="198"/>
      <c r="H16" s="435"/>
      <c r="I16" s="436"/>
      <c r="J16" s="245" t="s">
        <v>140</v>
      </c>
      <c r="K16" s="330" t="s">
        <v>40</v>
      </c>
      <c r="L16" s="209">
        <v>1</v>
      </c>
      <c r="M16" s="246" t="s">
        <v>4</v>
      </c>
      <c r="N16" s="247">
        <v>0.08</v>
      </c>
      <c r="O16" s="193"/>
      <c r="P16" s="388"/>
      <c r="Q16" s="431"/>
      <c r="R16" s="429" t="s">
        <v>40</v>
      </c>
      <c r="S16" s="245" t="s">
        <v>140</v>
      </c>
      <c r="T16" s="209">
        <v>1</v>
      </c>
      <c r="U16" s="246" t="s">
        <v>4</v>
      </c>
      <c r="V16" s="247">
        <v>0.01</v>
      </c>
    </row>
    <row r="17" spans="1:22" s="170" customFormat="1" ht="15" x14ac:dyDescent="0.2">
      <c r="A17" s="427"/>
      <c r="B17" s="250"/>
      <c r="C17" s="266"/>
      <c r="D17" s="165">
        <v>6</v>
      </c>
      <c r="E17" s="309"/>
      <c r="F17" s="315"/>
      <c r="G17" s="198"/>
      <c r="H17" s="435"/>
      <c r="I17" s="436"/>
      <c r="J17" s="245"/>
      <c r="K17" s="330"/>
      <c r="L17" s="209">
        <v>11</v>
      </c>
      <c r="M17" s="246"/>
      <c r="N17" s="247"/>
      <c r="O17" s="193"/>
      <c r="P17" s="388"/>
      <c r="Q17" s="431"/>
      <c r="R17" s="429"/>
      <c r="S17" s="245"/>
      <c r="T17" s="209">
        <v>0</v>
      </c>
      <c r="U17" s="246"/>
      <c r="V17" s="247"/>
    </row>
    <row r="18" spans="1:22" s="170" customFormat="1" x14ac:dyDescent="0.25">
      <c r="A18" s="427"/>
      <c r="B18" s="250"/>
      <c r="C18" s="266"/>
      <c r="D18" s="165">
        <v>180</v>
      </c>
      <c r="E18" s="145" t="s">
        <v>15</v>
      </c>
      <c r="F18" s="180">
        <v>0.13</v>
      </c>
      <c r="G18" s="198"/>
      <c r="H18" s="435"/>
      <c r="I18" s="436"/>
      <c r="J18" s="245"/>
      <c r="K18" s="330"/>
      <c r="L18" s="209">
        <v>60</v>
      </c>
      <c r="M18" s="174" t="s">
        <v>15</v>
      </c>
      <c r="N18" s="181">
        <v>0.17</v>
      </c>
      <c r="O18" s="193"/>
      <c r="P18" s="388"/>
      <c r="Q18" s="431"/>
      <c r="R18" s="429"/>
      <c r="S18" s="245"/>
      <c r="T18" s="209">
        <v>44</v>
      </c>
      <c r="U18" s="174" t="s">
        <v>15</v>
      </c>
      <c r="V18" s="181">
        <v>0.14000000000000001</v>
      </c>
    </row>
    <row r="19" spans="1:22" s="170" customFormat="1" ht="15" x14ac:dyDescent="0.2">
      <c r="A19" s="428"/>
      <c r="B19" s="250"/>
      <c r="C19" s="267"/>
      <c r="D19" s="165">
        <v>56</v>
      </c>
      <c r="E19" s="432" t="s">
        <v>48</v>
      </c>
      <c r="F19" s="430">
        <v>0.81</v>
      </c>
      <c r="G19" s="198"/>
      <c r="H19" s="435"/>
      <c r="I19" s="436"/>
      <c r="J19" s="245"/>
      <c r="K19" s="330"/>
      <c r="L19" s="209">
        <v>26</v>
      </c>
      <c r="M19" s="246" t="s">
        <v>48</v>
      </c>
      <c r="N19" s="247">
        <v>0.68</v>
      </c>
      <c r="O19" s="193"/>
      <c r="P19" s="388"/>
      <c r="Q19" s="431"/>
      <c r="R19" s="429"/>
      <c r="S19" s="245"/>
      <c r="T19" s="209">
        <v>15</v>
      </c>
      <c r="U19" s="246" t="s">
        <v>48</v>
      </c>
      <c r="V19" s="247">
        <v>0.78</v>
      </c>
    </row>
    <row r="20" spans="1:22" s="170" customFormat="1" ht="15" x14ac:dyDescent="0.25">
      <c r="A20" s="427"/>
      <c r="B20" s="250"/>
      <c r="C20" s="266"/>
      <c r="D20" s="165">
        <v>7</v>
      </c>
      <c r="E20" s="432"/>
      <c r="F20" s="430"/>
      <c r="G20" s="198"/>
      <c r="H20" s="435"/>
      <c r="I20" s="436"/>
      <c r="J20" s="245"/>
      <c r="K20" s="330"/>
      <c r="L20" s="209">
        <v>10</v>
      </c>
      <c r="M20" s="246"/>
      <c r="N20" s="247"/>
      <c r="O20" s="199"/>
      <c r="P20" s="388"/>
      <c r="Q20" s="431"/>
      <c r="R20" s="429"/>
      <c r="S20" s="245"/>
      <c r="T20" s="209">
        <v>7</v>
      </c>
      <c r="U20" s="246"/>
      <c r="V20" s="247"/>
    </row>
    <row r="21" spans="1:22" s="170" customFormat="1" x14ac:dyDescent="0.3">
      <c r="A21" s="427"/>
      <c r="B21" s="250"/>
      <c r="C21" s="266"/>
      <c r="D21" s="165">
        <v>161</v>
      </c>
      <c r="E21" s="176" t="s">
        <v>97</v>
      </c>
      <c r="F21" s="177">
        <v>0.02</v>
      </c>
      <c r="G21" s="198"/>
      <c r="H21" s="435"/>
      <c r="I21" s="436"/>
      <c r="J21" s="245"/>
      <c r="K21" s="330"/>
      <c r="L21" s="209">
        <v>43</v>
      </c>
      <c r="M21" s="178" t="s">
        <v>97</v>
      </c>
      <c r="N21" s="181">
        <v>7.0000000000000007E-2</v>
      </c>
      <c r="O21" s="193"/>
      <c r="P21" s="388"/>
      <c r="Q21" s="431"/>
      <c r="R21" s="429"/>
      <c r="S21" s="245"/>
      <c r="T21" s="209">
        <v>39</v>
      </c>
      <c r="U21" s="178" t="s">
        <v>97</v>
      </c>
      <c r="V21" s="175">
        <v>7.0000000000000007E-2</v>
      </c>
    </row>
    <row r="22" spans="1:22" s="170" customFormat="1" ht="15" x14ac:dyDescent="0.2">
      <c r="A22" s="427"/>
      <c r="B22" s="250" t="s">
        <v>140</v>
      </c>
      <c r="C22" s="266" t="s">
        <v>41</v>
      </c>
      <c r="D22" s="165">
        <v>19</v>
      </c>
      <c r="E22" s="309" t="s">
        <v>4</v>
      </c>
      <c r="F22" s="315">
        <v>0.06</v>
      </c>
      <c r="G22" s="198"/>
      <c r="H22" s="435"/>
      <c r="I22" s="436"/>
      <c r="J22" s="245" t="s">
        <v>140</v>
      </c>
      <c r="K22" s="330" t="s">
        <v>41</v>
      </c>
      <c r="L22" s="209">
        <v>4</v>
      </c>
      <c r="M22" s="246" t="s">
        <v>4</v>
      </c>
      <c r="N22" s="247">
        <v>0.03</v>
      </c>
      <c r="O22" s="193"/>
      <c r="P22" s="388"/>
      <c r="Q22" s="431"/>
      <c r="R22" s="429" t="s">
        <v>41</v>
      </c>
      <c r="S22" s="245" t="s">
        <v>140</v>
      </c>
      <c r="T22" s="209">
        <v>2</v>
      </c>
      <c r="U22" s="246" t="s">
        <v>4</v>
      </c>
      <c r="V22" s="247">
        <v>0.03</v>
      </c>
    </row>
    <row r="23" spans="1:22" s="170" customFormat="1" ht="15" x14ac:dyDescent="0.2">
      <c r="A23" s="427"/>
      <c r="B23" s="250"/>
      <c r="C23" s="266"/>
      <c r="D23" s="165">
        <v>7</v>
      </c>
      <c r="E23" s="309"/>
      <c r="F23" s="315"/>
      <c r="G23" s="198"/>
      <c r="H23" s="435"/>
      <c r="I23" s="436"/>
      <c r="J23" s="245"/>
      <c r="K23" s="330"/>
      <c r="L23" s="209">
        <v>1</v>
      </c>
      <c r="M23" s="246"/>
      <c r="N23" s="247"/>
      <c r="O23" s="193"/>
      <c r="P23" s="388"/>
      <c r="Q23" s="431"/>
      <c r="R23" s="429"/>
      <c r="S23" s="245"/>
      <c r="T23" s="209">
        <v>1</v>
      </c>
      <c r="U23" s="246"/>
      <c r="V23" s="247"/>
    </row>
    <row r="24" spans="1:22" s="170" customFormat="1" x14ac:dyDescent="0.25">
      <c r="A24" s="427"/>
      <c r="B24" s="250"/>
      <c r="C24" s="266"/>
      <c r="D24" s="165">
        <v>162</v>
      </c>
      <c r="E24" s="145" t="s">
        <v>15</v>
      </c>
      <c r="F24" s="180">
        <v>0.13</v>
      </c>
      <c r="G24" s="198"/>
      <c r="H24" s="435"/>
      <c r="I24" s="436"/>
      <c r="J24" s="245"/>
      <c r="K24" s="330"/>
      <c r="L24" s="209">
        <v>59</v>
      </c>
      <c r="M24" s="174" t="s">
        <v>15</v>
      </c>
      <c r="N24" s="181">
        <v>0.23</v>
      </c>
      <c r="O24" s="193"/>
      <c r="P24" s="388"/>
      <c r="Q24" s="431"/>
      <c r="R24" s="429"/>
      <c r="S24" s="245"/>
      <c r="T24" s="209">
        <v>39</v>
      </c>
      <c r="U24" s="174" t="s">
        <v>15</v>
      </c>
      <c r="V24" s="181">
        <v>0.17</v>
      </c>
    </row>
    <row r="25" spans="1:22" s="170" customFormat="1" ht="15" x14ac:dyDescent="0.25">
      <c r="A25" s="428"/>
      <c r="B25" s="250"/>
      <c r="C25" s="267"/>
      <c r="D25" s="165">
        <v>56</v>
      </c>
      <c r="E25" s="309" t="s">
        <v>48</v>
      </c>
      <c r="F25" s="315">
        <v>0.79</v>
      </c>
      <c r="G25" s="198"/>
      <c r="H25" s="435"/>
      <c r="I25" s="436"/>
      <c r="J25" s="245"/>
      <c r="K25" s="330"/>
      <c r="L25" s="209">
        <v>35</v>
      </c>
      <c r="M25" s="246" t="s">
        <v>48</v>
      </c>
      <c r="N25" s="247">
        <v>0.68</v>
      </c>
      <c r="O25" s="199"/>
      <c r="P25" s="388"/>
      <c r="Q25" s="431"/>
      <c r="R25" s="429"/>
      <c r="S25" s="245"/>
      <c r="T25" s="209">
        <v>18</v>
      </c>
      <c r="U25" s="246" t="s">
        <v>48</v>
      </c>
      <c r="V25" s="247">
        <v>0.74</v>
      </c>
    </row>
    <row r="26" spans="1:22" s="170" customFormat="1" ht="15" x14ac:dyDescent="0.2">
      <c r="A26" s="427"/>
      <c r="B26" s="250"/>
      <c r="C26" s="266"/>
      <c r="D26" s="165">
        <v>8</v>
      </c>
      <c r="E26" s="309"/>
      <c r="F26" s="315"/>
      <c r="G26" s="198"/>
      <c r="H26" s="435"/>
      <c r="I26" s="436"/>
      <c r="J26" s="245"/>
      <c r="K26" s="330"/>
      <c r="L26" s="209">
        <v>9</v>
      </c>
      <c r="M26" s="246"/>
      <c r="N26" s="247"/>
      <c r="O26" s="193"/>
      <c r="P26" s="388"/>
      <c r="Q26" s="431"/>
      <c r="R26" s="429"/>
      <c r="S26" s="245"/>
      <c r="T26" s="209">
        <v>7</v>
      </c>
      <c r="U26" s="246"/>
      <c r="V26" s="247"/>
    </row>
    <row r="27" spans="1:22" s="170" customFormat="1" x14ac:dyDescent="0.3">
      <c r="A27" s="427"/>
      <c r="B27" s="250"/>
      <c r="C27" s="266"/>
      <c r="D27" s="165">
        <v>168</v>
      </c>
      <c r="E27" s="176" t="s">
        <v>97</v>
      </c>
      <c r="F27" s="177">
        <v>0.02</v>
      </c>
      <c r="G27" s="198"/>
      <c r="H27" s="435"/>
      <c r="I27" s="436"/>
      <c r="J27" s="245"/>
      <c r="K27" s="330"/>
      <c r="L27" s="209">
        <v>43</v>
      </c>
      <c r="M27" s="178" t="s">
        <v>97</v>
      </c>
      <c r="N27" s="181">
        <v>0.06</v>
      </c>
      <c r="O27" s="193"/>
      <c r="P27" s="388"/>
      <c r="Q27" s="431"/>
      <c r="R27" s="429"/>
      <c r="S27" s="245"/>
      <c r="T27" s="209">
        <v>39</v>
      </c>
      <c r="U27" s="178" t="s">
        <v>97</v>
      </c>
      <c r="V27" s="175">
        <v>7.0000000000000007E-2</v>
      </c>
    </row>
    <row r="28" spans="1:22" s="170" customFormat="1" ht="15" x14ac:dyDescent="0.2">
      <c r="A28" s="427"/>
      <c r="B28" s="250" t="s">
        <v>140</v>
      </c>
      <c r="C28" s="266" t="s">
        <v>42</v>
      </c>
      <c r="D28" s="165">
        <v>13</v>
      </c>
      <c r="E28" s="309" t="s">
        <v>4</v>
      </c>
      <c r="F28" s="315">
        <v>0.05</v>
      </c>
      <c r="G28" s="198"/>
      <c r="H28" s="435"/>
      <c r="I28" s="436"/>
      <c r="J28" s="245" t="s">
        <v>140</v>
      </c>
      <c r="K28" s="330" t="s">
        <v>42</v>
      </c>
      <c r="L28" s="209">
        <v>4</v>
      </c>
      <c r="M28" s="246" t="s">
        <v>4</v>
      </c>
      <c r="N28" s="247">
        <v>0.09</v>
      </c>
      <c r="O28" s="193"/>
      <c r="P28" s="388"/>
      <c r="Q28" s="431"/>
      <c r="R28" s="429" t="s">
        <v>42</v>
      </c>
      <c r="S28" s="245" t="s">
        <v>140</v>
      </c>
      <c r="T28" s="209">
        <v>2</v>
      </c>
      <c r="U28" s="246" t="s">
        <v>4</v>
      </c>
      <c r="V28" s="247">
        <v>0.02</v>
      </c>
    </row>
    <row r="29" spans="1:22" s="170" customFormat="1" ht="15" x14ac:dyDescent="0.2">
      <c r="A29" s="427"/>
      <c r="B29" s="250"/>
      <c r="C29" s="266"/>
      <c r="D29" s="165">
        <v>7</v>
      </c>
      <c r="E29" s="309"/>
      <c r="F29" s="315"/>
      <c r="G29" s="198"/>
      <c r="H29" s="435"/>
      <c r="I29" s="436"/>
      <c r="J29" s="245"/>
      <c r="K29" s="330"/>
      <c r="L29" s="209">
        <v>9</v>
      </c>
      <c r="M29" s="246"/>
      <c r="N29" s="247"/>
      <c r="O29" s="193"/>
      <c r="P29" s="388"/>
      <c r="Q29" s="431"/>
      <c r="R29" s="429"/>
      <c r="S29" s="245"/>
      <c r="T29" s="209">
        <v>0</v>
      </c>
      <c r="U29" s="246"/>
      <c r="V29" s="247"/>
    </row>
    <row r="30" spans="1:22" s="170" customFormat="1" x14ac:dyDescent="0.25">
      <c r="A30" s="427"/>
      <c r="B30" s="250"/>
      <c r="C30" s="266"/>
      <c r="D30" s="165">
        <v>164</v>
      </c>
      <c r="E30" s="145" t="s">
        <v>15</v>
      </c>
      <c r="F30" s="180">
        <v>0.15</v>
      </c>
      <c r="G30" s="198"/>
      <c r="H30" s="435"/>
      <c r="I30" s="436"/>
      <c r="J30" s="245"/>
      <c r="K30" s="330"/>
      <c r="L30" s="209">
        <v>48</v>
      </c>
      <c r="M30" s="174" t="s">
        <v>15</v>
      </c>
      <c r="N30" s="181">
        <v>0.2</v>
      </c>
      <c r="O30" s="199"/>
      <c r="P30" s="388"/>
      <c r="Q30" s="431"/>
      <c r="R30" s="429"/>
      <c r="S30" s="245"/>
      <c r="T30" s="209">
        <v>40</v>
      </c>
      <c r="U30" s="174" t="s">
        <v>15</v>
      </c>
      <c r="V30" s="181">
        <v>0.14000000000000001</v>
      </c>
    </row>
    <row r="31" spans="1:22" s="170" customFormat="1" ht="15" x14ac:dyDescent="0.2">
      <c r="A31" s="428"/>
      <c r="B31" s="250"/>
      <c r="C31" s="267"/>
      <c r="D31" s="165">
        <v>62</v>
      </c>
      <c r="E31" s="309" t="s">
        <v>48</v>
      </c>
      <c r="F31" s="315">
        <v>0.79</v>
      </c>
      <c r="G31" s="198"/>
      <c r="H31" s="435"/>
      <c r="I31" s="436"/>
      <c r="J31" s="245"/>
      <c r="K31" s="330"/>
      <c r="L31" s="209">
        <v>30</v>
      </c>
      <c r="M31" s="246" t="s">
        <v>48</v>
      </c>
      <c r="N31" s="247">
        <v>0.63</v>
      </c>
      <c r="O31" s="193"/>
      <c r="P31" s="388"/>
      <c r="Q31" s="431"/>
      <c r="R31" s="429"/>
      <c r="S31" s="245"/>
      <c r="T31" s="209">
        <v>15</v>
      </c>
      <c r="U31" s="246" t="s">
        <v>48</v>
      </c>
      <c r="V31" s="247">
        <v>0.76</v>
      </c>
    </row>
    <row r="32" spans="1:22" s="170" customFormat="1" ht="15" x14ac:dyDescent="0.2">
      <c r="A32" s="427"/>
      <c r="B32" s="250"/>
      <c r="C32" s="266"/>
      <c r="D32" s="165">
        <v>8</v>
      </c>
      <c r="E32" s="309"/>
      <c r="F32" s="315"/>
      <c r="G32" s="198"/>
      <c r="H32" s="435"/>
      <c r="I32" s="436"/>
      <c r="J32" s="245"/>
      <c r="K32" s="330"/>
      <c r="L32" s="209">
        <v>13</v>
      </c>
      <c r="M32" s="246"/>
      <c r="N32" s="247"/>
      <c r="O32" s="193"/>
      <c r="P32" s="388"/>
      <c r="Q32" s="431"/>
      <c r="R32" s="429"/>
      <c r="S32" s="245"/>
      <c r="T32" s="209">
        <v>8</v>
      </c>
      <c r="U32" s="246"/>
      <c r="V32" s="247"/>
    </row>
    <row r="33" spans="1:22" s="170" customFormat="1" x14ac:dyDescent="0.3">
      <c r="A33" s="427"/>
      <c r="B33" s="250"/>
      <c r="C33" s="266"/>
      <c r="D33" s="165">
        <v>166</v>
      </c>
      <c r="E33" s="176" t="s">
        <v>97</v>
      </c>
      <c r="F33" s="177">
        <v>0.02</v>
      </c>
      <c r="G33" s="198"/>
      <c r="H33" s="435"/>
      <c r="I33" s="436"/>
      <c r="J33" s="245"/>
      <c r="K33" s="330"/>
      <c r="L33" s="209">
        <v>47</v>
      </c>
      <c r="M33" s="178" t="s">
        <v>97</v>
      </c>
      <c r="N33" s="181">
        <v>0.09</v>
      </c>
      <c r="O33" s="193"/>
      <c r="P33" s="388"/>
      <c r="Q33" s="431"/>
      <c r="R33" s="429"/>
      <c r="S33" s="245"/>
      <c r="T33" s="209">
        <v>41</v>
      </c>
      <c r="U33" s="178" t="s">
        <v>97</v>
      </c>
      <c r="V33" s="175">
        <v>0.08</v>
      </c>
    </row>
    <row r="34" spans="1:22" s="170" customFormat="1" ht="15" x14ac:dyDescent="0.2">
      <c r="A34" s="427"/>
      <c r="B34" s="296" t="s">
        <v>140</v>
      </c>
      <c r="C34" s="266" t="s">
        <v>43</v>
      </c>
      <c r="D34" s="165">
        <v>16</v>
      </c>
      <c r="E34" s="309" t="s">
        <v>4</v>
      </c>
      <c r="F34" s="315">
        <v>0.05</v>
      </c>
      <c r="G34" s="198"/>
      <c r="H34" s="435"/>
      <c r="I34" s="436"/>
      <c r="J34" s="370" t="s">
        <v>140</v>
      </c>
      <c r="K34" s="330" t="s">
        <v>43</v>
      </c>
      <c r="L34" s="209">
        <v>3</v>
      </c>
      <c r="M34" s="246" t="s">
        <v>4</v>
      </c>
      <c r="N34" s="247">
        <v>0.03</v>
      </c>
      <c r="O34" s="193"/>
      <c r="P34" s="388"/>
      <c r="Q34" s="431"/>
      <c r="R34" s="429" t="s">
        <v>43</v>
      </c>
      <c r="S34" s="370" t="s">
        <v>140</v>
      </c>
      <c r="T34" s="209">
        <v>3</v>
      </c>
      <c r="U34" s="246" t="s">
        <v>4</v>
      </c>
      <c r="V34" s="247">
        <v>0.04</v>
      </c>
    </row>
    <row r="35" spans="1:22" s="170" customFormat="1" ht="15" x14ac:dyDescent="0.25">
      <c r="A35" s="427"/>
      <c r="B35" s="296"/>
      <c r="C35" s="266"/>
      <c r="D35" s="165">
        <v>7</v>
      </c>
      <c r="E35" s="309"/>
      <c r="F35" s="315"/>
      <c r="G35" s="198"/>
      <c r="H35" s="435"/>
      <c r="I35" s="436"/>
      <c r="J35" s="370"/>
      <c r="K35" s="330"/>
      <c r="L35" s="209">
        <v>2</v>
      </c>
      <c r="M35" s="246"/>
      <c r="N35" s="247"/>
      <c r="O35" s="199"/>
      <c r="P35" s="388"/>
      <c r="Q35" s="431"/>
      <c r="R35" s="429"/>
      <c r="S35" s="370"/>
      <c r="T35" s="209">
        <v>1</v>
      </c>
      <c r="U35" s="246"/>
      <c r="V35" s="247"/>
    </row>
    <row r="36" spans="1:22" s="170" customFormat="1" x14ac:dyDescent="0.25">
      <c r="A36" s="427"/>
      <c r="B36" s="296"/>
      <c r="C36" s="266"/>
      <c r="D36" s="165">
        <v>138</v>
      </c>
      <c r="E36" s="145" t="s">
        <v>15</v>
      </c>
      <c r="F36" s="180">
        <v>0.17</v>
      </c>
      <c r="G36" s="198"/>
      <c r="H36" s="435"/>
      <c r="I36" s="436"/>
      <c r="J36" s="370"/>
      <c r="K36" s="330"/>
      <c r="L36" s="209">
        <v>49</v>
      </c>
      <c r="M36" s="174" t="s">
        <v>15</v>
      </c>
      <c r="N36" s="181">
        <v>0.23</v>
      </c>
      <c r="O36" s="193"/>
      <c r="P36" s="388"/>
      <c r="Q36" s="431"/>
      <c r="R36" s="429"/>
      <c r="S36" s="370"/>
      <c r="T36" s="209">
        <v>33</v>
      </c>
      <c r="U36" s="174" t="s">
        <v>15</v>
      </c>
      <c r="V36" s="181">
        <v>0.16</v>
      </c>
    </row>
    <row r="37" spans="1:22" s="170" customFormat="1" ht="15" x14ac:dyDescent="0.2">
      <c r="A37" s="428"/>
      <c r="B37" s="296"/>
      <c r="C37" s="267"/>
      <c r="D37" s="165">
        <v>72</v>
      </c>
      <c r="E37" s="309" t="s">
        <v>48</v>
      </c>
      <c r="F37" s="315">
        <v>0.75</v>
      </c>
      <c r="G37" s="198"/>
      <c r="H37" s="435"/>
      <c r="I37" s="436"/>
      <c r="J37" s="370"/>
      <c r="K37" s="330"/>
      <c r="L37" s="209">
        <v>34</v>
      </c>
      <c r="M37" s="246" t="s">
        <v>48</v>
      </c>
      <c r="N37" s="247">
        <v>0.68</v>
      </c>
      <c r="O37" s="193"/>
      <c r="P37" s="388"/>
      <c r="Q37" s="431"/>
      <c r="R37" s="429"/>
      <c r="S37" s="370"/>
      <c r="T37" s="209">
        <v>17</v>
      </c>
      <c r="U37" s="246" t="s">
        <v>48</v>
      </c>
      <c r="V37" s="247">
        <v>0.73</v>
      </c>
    </row>
    <row r="38" spans="1:22" s="170" customFormat="1" ht="15" x14ac:dyDescent="0.2">
      <c r="A38" s="427"/>
      <c r="B38" s="296"/>
      <c r="C38" s="266"/>
      <c r="D38" s="165">
        <v>9</v>
      </c>
      <c r="E38" s="309"/>
      <c r="F38" s="315"/>
      <c r="G38" s="198"/>
      <c r="H38" s="435"/>
      <c r="I38" s="436"/>
      <c r="J38" s="370"/>
      <c r="K38" s="330"/>
      <c r="L38" s="209">
        <v>9</v>
      </c>
      <c r="M38" s="246"/>
      <c r="N38" s="247"/>
      <c r="O38" s="193"/>
      <c r="P38" s="388"/>
      <c r="Q38" s="431"/>
      <c r="R38" s="429"/>
      <c r="S38" s="370"/>
      <c r="T38" s="209">
        <v>8</v>
      </c>
      <c r="U38" s="246"/>
      <c r="V38" s="247"/>
    </row>
    <row r="39" spans="1:22" ht="12.75" hidden="1" customHeight="1" x14ac:dyDescent="0.3">
      <c r="A39" s="427"/>
      <c r="B39" s="296"/>
      <c r="C39" s="266"/>
      <c r="D39" s="51">
        <v>178</v>
      </c>
      <c r="E39" s="143" t="s">
        <v>97</v>
      </c>
      <c r="F39" s="233">
        <v>0.02</v>
      </c>
      <c r="G39" s="127"/>
      <c r="H39" s="435"/>
      <c r="I39" s="436"/>
      <c r="J39" s="370"/>
      <c r="K39" s="330"/>
      <c r="L39" s="140">
        <v>54</v>
      </c>
      <c r="M39" s="234" t="s">
        <v>97</v>
      </c>
      <c r="N39" s="137">
        <v>0.06</v>
      </c>
      <c r="O39" s="133"/>
      <c r="P39" s="388"/>
      <c r="Q39" s="431"/>
      <c r="R39" s="429"/>
      <c r="S39" s="370"/>
      <c r="T39" s="140">
        <v>44</v>
      </c>
      <c r="U39" s="234" t="s">
        <v>97</v>
      </c>
      <c r="V39" s="149">
        <v>0.08</v>
      </c>
    </row>
    <row r="40" spans="1:22" x14ac:dyDescent="0.3">
      <c r="F40" s="86"/>
      <c r="P40" s="87"/>
    </row>
    <row r="41" spans="1:22" ht="18" customHeight="1" x14ac:dyDescent="0.2">
      <c r="A41" s="433" t="s">
        <v>53</v>
      </c>
      <c r="B41" s="434"/>
      <c r="C41" s="434"/>
      <c r="D41" s="434"/>
      <c r="E41" s="434"/>
      <c r="F41" s="434"/>
      <c r="G41" s="434"/>
      <c r="H41" s="434"/>
      <c r="I41" s="434"/>
      <c r="J41" s="434"/>
      <c r="K41" s="434"/>
      <c r="L41" s="434"/>
      <c r="M41" s="434"/>
      <c r="N41" s="434"/>
      <c r="O41" s="434"/>
      <c r="P41" s="434"/>
      <c r="Q41" s="434"/>
      <c r="R41" s="434"/>
      <c r="S41" s="434"/>
      <c r="T41" s="434"/>
      <c r="U41" s="434"/>
      <c r="V41" s="434"/>
    </row>
    <row r="42" spans="1:22" ht="16.5" customHeight="1" x14ac:dyDescent="0.2">
      <c r="A42" s="347" t="s">
        <v>187</v>
      </c>
      <c r="B42" s="347"/>
      <c r="C42" s="347"/>
      <c r="D42" s="347"/>
      <c r="E42" s="347"/>
      <c r="F42" s="347"/>
      <c r="G42" s="347"/>
      <c r="H42" s="347"/>
      <c r="I42" s="347"/>
      <c r="J42" s="347"/>
      <c r="K42" s="347"/>
      <c r="L42" s="347"/>
      <c r="M42" s="347"/>
      <c r="N42" s="347"/>
      <c r="O42" s="347"/>
      <c r="P42" s="347"/>
      <c r="Q42" s="347"/>
      <c r="R42" s="347"/>
      <c r="S42" s="347"/>
      <c r="T42" s="347"/>
      <c r="U42" s="347"/>
      <c r="V42" s="347"/>
    </row>
    <row r="43" spans="1:22" ht="16.5" customHeight="1" x14ac:dyDescent="0.2">
      <c r="A43" s="497" t="s">
        <v>188</v>
      </c>
      <c r="B43" s="497"/>
      <c r="C43" s="497"/>
      <c r="D43" s="497"/>
      <c r="E43" s="497"/>
      <c r="F43" s="497"/>
      <c r="G43" s="497"/>
      <c r="H43" s="497"/>
      <c r="I43" s="497"/>
      <c r="J43" s="497"/>
      <c r="K43" s="497"/>
      <c r="L43" s="497"/>
      <c r="M43" s="497"/>
      <c r="N43" s="497"/>
      <c r="O43" s="497"/>
      <c r="P43" s="497"/>
      <c r="Q43" s="497"/>
      <c r="R43" s="497"/>
      <c r="S43" s="497"/>
      <c r="T43" s="497"/>
      <c r="U43" s="497"/>
      <c r="V43" s="497"/>
    </row>
    <row r="44" spans="1:22" ht="16.5" customHeight="1" x14ac:dyDescent="0.2">
      <c r="A44" s="497"/>
      <c r="B44" s="497"/>
      <c r="C44" s="497"/>
      <c r="D44" s="497"/>
      <c r="E44" s="497"/>
      <c r="F44" s="497"/>
      <c r="G44" s="497"/>
      <c r="H44" s="497"/>
      <c r="I44" s="497"/>
      <c r="J44" s="497"/>
      <c r="K44" s="497"/>
      <c r="L44" s="497"/>
      <c r="M44" s="497"/>
      <c r="N44" s="497"/>
      <c r="O44" s="497"/>
      <c r="P44" s="497"/>
      <c r="Q44" s="497"/>
      <c r="R44" s="497"/>
      <c r="S44" s="497"/>
      <c r="T44" s="497"/>
      <c r="U44" s="497"/>
      <c r="V44" s="497"/>
    </row>
    <row r="45" spans="1:22" ht="16.5" customHeight="1" x14ac:dyDescent="0.2">
      <c r="A45" s="497"/>
      <c r="B45" s="497"/>
      <c r="C45" s="497"/>
      <c r="D45" s="497"/>
      <c r="E45" s="497"/>
      <c r="F45" s="497"/>
      <c r="G45" s="497"/>
      <c r="H45" s="497"/>
      <c r="I45" s="497"/>
      <c r="J45" s="497"/>
      <c r="K45" s="497"/>
      <c r="L45" s="497"/>
      <c r="M45" s="497"/>
      <c r="N45" s="497"/>
      <c r="O45" s="497"/>
      <c r="P45" s="497"/>
      <c r="Q45" s="497"/>
      <c r="R45" s="497"/>
      <c r="S45" s="497"/>
      <c r="T45" s="497"/>
      <c r="U45" s="497"/>
      <c r="V45" s="497"/>
    </row>
    <row r="46" spans="1:22" ht="16.5" customHeight="1" x14ac:dyDescent="0.2">
      <c r="A46" s="497"/>
      <c r="B46" s="497"/>
      <c r="C46" s="497"/>
      <c r="D46" s="497"/>
      <c r="E46" s="497"/>
      <c r="F46" s="497"/>
      <c r="G46" s="497"/>
      <c r="H46" s="497"/>
      <c r="I46" s="497"/>
      <c r="J46" s="497"/>
      <c r="K46" s="497"/>
      <c r="L46" s="497"/>
      <c r="M46" s="497"/>
      <c r="N46" s="497"/>
      <c r="O46" s="497"/>
      <c r="P46" s="497"/>
      <c r="Q46" s="497"/>
      <c r="R46" s="497"/>
      <c r="S46" s="497"/>
      <c r="T46" s="497"/>
      <c r="U46" s="497"/>
      <c r="V46" s="497"/>
    </row>
    <row r="47" spans="1:22" ht="16.5" customHeight="1" x14ac:dyDescent="0.2">
      <c r="A47" s="497"/>
      <c r="B47" s="497"/>
      <c r="C47" s="497"/>
      <c r="D47" s="497"/>
      <c r="E47" s="497"/>
      <c r="F47" s="497"/>
      <c r="G47" s="497"/>
      <c r="H47" s="497"/>
      <c r="I47" s="497"/>
      <c r="J47" s="497"/>
      <c r="K47" s="497"/>
      <c r="L47" s="497"/>
      <c r="M47" s="497"/>
      <c r="N47" s="497"/>
      <c r="O47" s="497"/>
      <c r="P47" s="497"/>
      <c r="Q47" s="497"/>
      <c r="R47" s="497"/>
      <c r="S47" s="497"/>
      <c r="T47" s="497"/>
      <c r="U47" s="497"/>
      <c r="V47" s="497"/>
    </row>
    <row r="48" spans="1:22" ht="16.5" customHeight="1" x14ac:dyDescent="0.2">
      <c r="A48" s="497"/>
      <c r="B48" s="497"/>
      <c r="C48" s="497"/>
      <c r="D48" s="497"/>
      <c r="E48" s="497"/>
      <c r="F48" s="497"/>
      <c r="G48" s="497"/>
      <c r="H48" s="497"/>
      <c r="I48" s="497"/>
      <c r="J48" s="497"/>
      <c r="K48" s="497"/>
      <c r="L48" s="497"/>
      <c r="M48" s="497"/>
      <c r="N48" s="497"/>
      <c r="O48" s="497"/>
      <c r="P48" s="497"/>
      <c r="Q48" s="497"/>
      <c r="R48" s="497"/>
      <c r="S48" s="497"/>
      <c r="T48" s="497"/>
      <c r="U48" s="497"/>
      <c r="V48" s="497"/>
    </row>
    <row r="49" spans="1:22" ht="16.5" customHeight="1"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row>
    <row r="50" spans="1:22" ht="16.5" customHeight="1"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row>
    <row r="51" spans="1:22" ht="16.5" customHeight="1"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row>
    <row r="52" spans="1:22" x14ac:dyDescent="0.3">
      <c r="P52" s="164"/>
    </row>
  </sheetData>
  <mergeCells count="119">
    <mergeCell ref="A43:V51"/>
    <mergeCell ref="A42:V42"/>
    <mergeCell ref="A41:V41"/>
    <mergeCell ref="B10:B15"/>
    <mergeCell ref="C10:C15"/>
    <mergeCell ref="D2:F2"/>
    <mergeCell ref="L2:N2"/>
    <mergeCell ref="T2:V2"/>
    <mergeCell ref="U4:U5"/>
    <mergeCell ref="V4:V5"/>
    <mergeCell ref="U7:U8"/>
    <mergeCell ref="V7:V8"/>
    <mergeCell ref="R10:R15"/>
    <mergeCell ref="S10:S15"/>
    <mergeCell ref="H4:H39"/>
    <mergeCell ref="I4:I39"/>
    <mergeCell ref="J4:J9"/>
    <mergeCell ref="K4:K9"/>
    <mergeCell ref="M4:M5"/>
    <mergeCell ref="N4:N5"/>
    <mergeCell ref="M7:M8"/>
    <mergeCell ref="N7:N8"/>
    <mergeCell ref="M16:M17"/>
    <mergeCell ref="B16:B21"/>
    <mergeCell ref="U10:U11"/>
    <mergeCell ref="V10:V11"/>
    <mergeCell ref="E13:E14"/>
    <mergeCell ref="F13:F14"/>
    <mergeCell ref="M13:M14"/>
    <mergeCell ref="N13:N14"/>
    <mergeCell ref="U13:U14"/>
    <mergeCell ref="V13:V14"/>
    <mergeCell ref="E10:E11"/>
    <mergeCell ref="F10:F11"/>
    <mergeCell ref="J10:J15"/>
    <mergeCell ref="K10:K15"/>
    <mergeCell ref="M10:M11"/>
    <mergeCell ref="N10:N11"/>
    <mergeCell ref="P4:P39"/>
    <mergeCell ref="Q4:Q39"/>
    <mergeCell ref="R4:R9"/>
    <mergeCell ref="E4:E5"/>
    <mergeCell ref="S4:S9"/>
    <mergeCell ref="R16:R21"/>
    <mergeCell ref="S16:S21"/>
    <mergeCell ref="U16:U17"/>
    <mergeCell ref="V16:V17"/>
    <mergeCell ref="E19:E20"/>
    <mergeCell ref="F19:F20"/>
    <mergeCell ref="M19:M20"/>
    <mergeCell ref="N19:N20"/>
    <mergeCell ref="U19:U20"/>
    <mergeCell ref="V19:V20"/>
    <mergeCell ref="N16:N17"/>
    <mergeCell ref="E16:E17"/>
    <mergeCell ref="F16:F17"/>
    <mergeCell ref="J16:J21"/>
    <mergeCell ref="K16:K21"/>
    <mergeCell ref="R22:R27"/>
    <mergeCell ref="S22:S27"/>
    <mergeCell ref="U22:U23"/>
    <mergeCell ref="V22:V23"/>
    <mergeCell ref="M25:M26"/>
    <mergeCell ref="N25:N26"/>
    <mergeCell ref="U25:U26"/>
    <mergeCell ref="V25:V26"/>
    <mergeCell ref="M22:M23"/>
    <mergeCell ref="C22:C27"/>
    <mergeCell ref="E22:E23"/>
    <mergeCell ref="F22:F23"/>
    <mergeCell ref="J22:J27"/>
    <mergeCell ref="K22:K27"/>
    <mergeCell ref="E25:E26"/>
    <mergeCell ref="F25:F26"/>
    <mergeCell ref="N28:N29"/>
    <mergeCell ref="N22:N23"/>
    <mergeCell ref="R28:R33"/>
    <mergeCell ref="S28:S33"/>
    <mergeCell ref="U28:U29"/>
    <mergeCell ref="V28:V29"/>
    <mergeCell ref="M31:M32"/>
    <mergeCell ref="N31:N32"/>
    <mergeCell ref="U31:U32"/>
    <mergeCell ref="V31:V32"/>
    <mergeCell ref="M28:M29"/>
    <mergeCell ref="M34:M35"/>
    <mergeCell ref="N34:N35"/>
    <mergeCell ref="R34:R39"/>
    <mergeCell ref="S34:S39"/>
    <mergeCell ref="U34:U35"/>
    <mergeCell ref="V34:V35"/>
    <mergeCell ref="M37:M38"/>
    <mergeCell ref="N37:N38"/>
    <mergeCell ref="U37:U38"/>
    <mergeCell ref="V37:V38"/>
    <mergeCell ref="B34:B39"/>
    <mergeCell ref="C34:C39"/>
    <mergeCell ref="E34:E35"/>
    <mergeCell ref="F34:F35"/>
    <mergeCell ref="J34:J39"/>
    <mergeCell ref="K34:K39"/>
    <mergeCell ref="E37:E38"/>
    <mergeCell ref="F37:F38"/>
    <mergeCell ref="A4:A39"/>
    <mergeCell ref="B4:B9"/>
    <mergeCell ref="C4:C9"/>
    <mergeCell ref="B28:B33"/>
    <mergeCell ref="C28:C33"/>
    <mergeCell ref="E28:E29"/>
    <mergeCell ref="F28:F29"/>
    <mergeCell ref="J28:J33"/>
    <mergeCell ref="K28:K33"/>
    <mergeCell ref="E31:E32"/>
    <mergeCell ref="F31:F32"/>
    <mergeCell ref="F4:F5"/>
    <mergeCell ref="E7:E8"/>
    <mergeCell ref="F7:F8"/>
    <mergeCell ref="C16:C21"/>
    <mergeCell ref="B22:B27"/>
  </mergeCells>
  <conditionalFormatting sqref="N4:N39">
    <cfRule type="expression" dxfId="7" priority="17">
      <formula>+satisfecho=80</formula>
    </cfRule>
  </conditionalFormatting>
  <conditionalFormatting sqref="O3:O39 V4:V39">
    <cfRule type="expression" dxfId="6" priority="20">
      <formula>+satisfecho=80</formula>
    </cfRule>
  </conditionalFormatting>
  <pageMargins left="0.17" right="0.17" top="0.75" bottom="0.75" header="0.3" footer="0.3"/>
  <pageSetup scale="7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B9145-C47D-4F85-9056-3181D48E76F1}">
  <dimension ref="A1:W369"/>
  <sheetViews>
    <sheetView zoomScale="115" zoomScaleNormal="115" workbookViewId="0">
      <selection activeCell="F323" sqref="F323:F324"/>
    </sheetView>
  </sheetViews>
  <sheetFormatPr baseColWidth="10" defaultColWidth="11.42578125" defaultRowHeight="16.5" x14ac:dyDescent="0.3"/>
  <cols>
    <col min="1" max="1" width="4.7109375" style="49" customWidth="1"/>
    <col min="2" max="2" width="25" style="20" customWidth="1"/>
    <col min="3" max="3" width="18.140625" style="19" customWidth="1"/>
    <col min="4" max="4" width="19.28515625" style="33" customWidth="1"/>
    <col min="5" max="5" width="11" style="14" customWidth="1"/>
    <col min="6" max="6" width="18" style="30" customWidth="1"/>
    <col min="7" max="7" width="13.7109375" style="53" customWidth="1"/>
    <col min="8" max="8" width="1.5703125" style="69" customWidth="1"/>
    <col min="9" max="9" width="8.140625" style="48" bestFit="1" customWidth="1"/>
    <col min="10" max="10" width="28.85546875" style="30" hidden="1" customWidth="1"/>
    <col min="11" max="11" width="18.85546875" style="24" hidden="1" customWidth="1"/>
    <col min="12" max="12" width="24" style="46" hidden="1" customWidth="1"/>
    <col min="13" max="13" width="11" style="14" customWidth="1"/>
    <col min="14" max="14" width="27.85546875" style="14" customWidth="1"/>
    <col min="15" max="15" width="12.5703125" style="24" customWidth="1"/>
    <col min="16" max="16" width="1.5703125" style="69" customWidth="1"/>
    <col min="17" max="17" width="5.7109375" style="80" customWidth="1"/>
    <col min="18" max="18" width="8.85546875" style="42" hidden="1" customWidth="1"/>
    <col min="19" max="19" width="36.42578125" style="43" hidden="1" customWidth="1"/>
    <col min="20" max="20" width="10.85546875" style="24" hidden="1" customWidth="1"/>
    <col min="21" max="21" width="11" style="14" customWidth="1"/>
    <col min="22" max="22" width="28.7109375" style="30" customWidth="1"/>
    <col min="23" max="23" width="9.42578125" style="20" customWidth="1"/>
    <col min="24" max="16384" width="11.42578125" style="24"/>
  </cols>
  <sheetData>
    <row r="1" spans="1:23" x14ac:dyDescent="0.3">
      <c r="E1" s="437" t="s">
        <v>123</v>
      </c>
      <c r="F1" s="437"/>
      <c r="G1" s="437"/>
      <c r="M1" s="357" t="s">
        <v>122</v>
      </c>
      <c r="N1" s="357"/>
      <c r="O1" s="357"/>
      <c r="U1" s="437" t="s">
        <v>149</v>
      </c>
      <c r="V1" s="437"/>
      <c r="W1" s="437"/>
    </row>
    <row r="2" spans="1:23" s="19" customFormat="1" x14ac:dyDescent="0.25">
      <c r="A2" s="44" t="s">
        <v>58</v>
      </c>
      <c r="B2" s="38" t="s">
        <v>59</v>
      </c>
      <c r="C2" s="15" t="s">
        <v>58</v>
      </c>
      <c r="D2" s="34" t="s">
        <v>60</v>
      </c>
      <c r="E2" s="39" t="s">
        <v>47</v>
      </c>
      <c r="F2" s="40" t="s">
        <v>102</v>
      </c>
      <c r="G2" s="52" t="s">
        <v>47</v>
      </c>
      <c r="H2" s="68"/>
      <c r="I2" s="44" t="s">
        <v>58</v>
      </c>
      <c r="J2" s="21" t="s">
        <v>59</v>
      </c>
      <c r="K2" s="16" t="s">
        <v>58</v>
      </c>
      <c r="L2" s="12" t="s">
        <v>60</v>
      </c>
      <c r="M2" s="22" t="s">
        <v>47</v>
      </c>
      <c r="N2" s="62" t="s">
        <v>102</v>
      </c>
      <c r="O2" s="47" t="s">
        <v>47</v>
      </c>
      <c r="P2" s="70"/>
      <c r="Q2" s="81" t="s">
        <v>58</v>
      </c>
      <c r="R2" s="67" t="s">
        <v>59</v>
      </c>
      <c r="S2" s="67"/>
      <c r="T2" s="15" t="s">
        <v>58</v>
      </c>
      <c r="U2" s="39" t="s">
        <v>47</v>
      </c>
      <c r="V2" s="40" t="s">
        <v>102</v>
      </c>
      <c r="W2" s="41" t="s">
        <v>148</v>
      </c>
    </row>
    <row r="3" spans="1:23" s="19" customFormat="1" ht="12.75" customHeight="1" x14ac:dyDescent="0.25">
      <c r="A3" s="482" t="s">
        <v>61</v>
      </c>
      <c r="B3" s="318" t="s">
        <v>62</v>
      </c>
      <c r="C3" s="296" t="s">
        <v>50</v>
      </c>
      <c r="D3" s="318" t="s">
        <v>63</v>
      </c>
      <c r="E3" s="51">
        <v>9</v>
      </c>
      <c r="F3" s="335" t="s">
        <v>4</v>
      </c>
      <c r="G3" s="352">
        <v>0.06</v>
      </c>
      <c r="H3" s="68"/>
      <c r="I3" s="365" t="s">
        <v>110</v>
      </c>
      <c r="J3" s="398" t="s">
        <v>111</v>
      </c>
      <c r="K3" s="446"/>
      <c r="L3" s="275"/>
      <c r="M3" s="73"/>
      <c r="N3" s="464"/>
      <c r="O3" s="465"/>
      <c r="P3" s="70"/>
      <c r="Q3" s="368" t="s">
        <v>124</v>
      </c>
      <c r="R3" s="63"/>
      <c r="S3" s="63"/>
      <c r="T3" s="64"/>
      <c r="U3" s="54"/>
      <c r="V3" s="469"/>
      <c r="W3" s="468"/>
    </row>
    <row r="4" spans="1:23" s="19" customFormat="1" x14ac:dyDescent="0.25">
      <c r="A4" s="482"/>
      <c r="B4" s="318"/>
      <c r="C4" s="296"/>
      <c r="D4" s="318"/>
      <c r="E4" s="51">
        <v>6</v>
      </c>
      <c r="F4" s="335"/>
      <c r="G4" s="353"/>
      <c r="H4" s="68"/>
      <c r="I4" s="365"/>
      <c r="J4" s="398"/>
      <c r="K4" s="446"/>
      <c r="L4" s="275"/>
      <c r="M4" s="73"/>
      <c r="N4" s="464"/>
      <c r="O4" s="465"/>
      <c r="P4" s="71"/>
      <c r="Q4" s="366"/>
      <c r="R4" s="63"/>
      <c r="S4" s="63"/>
      <c r="T4" s="64"/>
      <c r="U4" s="54"/>
      <c r="V4" s="469"/>
      <c r="W4" s="468"/>
    </row>
    <row r="5" spans="1:23" x14ac:dyDescent="0.25">
      <c r="A5" s="482"/>
      <c r="B5" s="318"/>
      <c r="C5" s="296"/>
      <c r="D5" s="318"/>
      <c r="E5" s="51">
        <v>70</v>
      </c>
      <c r="F5" s="34" t="s">
        <v>15</v>
      </c>
      <c r="G5" s="36">
        <v>0.18</v>
      </c>
      <c r="I5" s="365"/>
      <c r="J5" s="398"/>
      <c r="K5" s="446"/>
      <c r="L5" s="275"/>
      <c r="M5" s="73"/>
      <c r="N5" s="74"/>
      <c r="O5" s="55"/>
      <c r="P5" s="70"/>
      <c r="Q5" s="366"/>
      <c r="R5" s="63"/>
      <c r="S5" s="63"/>
      <c r="T5" s="64"/>
      <c r="U5" s="54"/>
      <c r="V5" s="65"/>
      <c r="W5" s="66"/>
    </row>
    <row r="6" spans="1:23" x14ac:dyDescent="0.2">
      <c r="A6" s="482"/>
      <c r="B6" s="318"/>
      <c r="C6" s="296"/>
      <c r="D6" s="318"/>
      <c r="E6" s="51">
        <v>41</v>
      </c>
      <c r="F6" s="335" t="s">
        <v>48</v>
      </c>
      <c r="G6" s="480">
        <v>0.76</v>
      </c>
      <c r="I6" s="365"/>
      <c r="J6" s="398"/>
      <c r="K6" s="446"/>
      <c r="L6" s="275"/>
      <c r="M6" s="73"/>
      <c r="N6" s="464"/>
      <c r="O6" s="465"/>
      <c r="P6" s="70"/>
      <c r="Q6" s="366"/>
      <c r="R6" s="63"/>
      <c r="S6" s="63"/>
      <c r="T6" s="64"/>
      <c r="U6" s="54"/>
      <c r="V6" s="469"/>
      <c r="W6" s="468"/>
    </row>
    <row r="7" spans="1:23" x14ac:dyDescent="0.2">
      <c r="A7" s="482"/>
      <c r="B7" s="318"/>
      <c r="C7" s="296"/>
      <c r="D7" s="318"/>
      <c r="E7" s="51">
        <v>108</v>
      </c>
      <c r="F7" s="335"/>
      <c r="G7" s="481"/>
      <c r="I7" s="365"/>
      <c r="J7" s="398"/>
      <c r="K7" s="446"/>
      <c r="L7" s="275"/>
      <c r="M7" s="73"/>
      <c r="N7" s="464"/>
      <c r="O7" s="465"/>
      <c r="P7" s="70"/>
      <c r="Q7" s="366"/>
      <c r="R7" s="63"/>
      <c r="S7" s="63"/>
      <c r="T7" s="64"/>
      <c r="U7" s="54"/>
      <c r="V7" s="469"/>
      <c r="W7" s="468"/>
    </row>
    <row r="8" spans="1:23" ht="12.75" customHeight="1" x14ac:dyDescent="0.2">
      <c r="A8" s="482"/>
      <c r="B8" s="318"/>
      <c r="C8" s="296" t="s">
        <v>50</v>
      </c>
      <c r="D8" s="318" t="s">
        <v>65</v>
      </c>
      <c r="E8" s="51">
        <v>9</v>
      </c>
      <c r="F8" s="335" t="s">
        <v>4</v>
      </c>
      <c r="G8" s="352">
        <v>0.06</v>
      </c>
      <c r="I8" s="365"/>
      <c r="J8" s="398"/>
      <c r="K8" s="446"/>
      <c r="L8" s="275"/>
      <c r="M8" s="73"/>
      <c r="N8" s="464"/>
      <c r="O8" s="465"/>
      <c r="P8" s="70"/>
      <c r="Q8" s="366"/>
      <c r="R8" s="63"/>
      <c r="S8" s="63"/>
      <c r="T8" s="64"/>
      <c r="U8" s="54"/>
      <c r="V8" s="469"/>
      <c r="W8" s="468"/>
    </row>
    <row r="9" spans="1:23" x14ac:dyDescent="0.25">
      <c r="A9" s="482"/>
      <c r="B9" s="318"/>
      <c r="C9" s="296"/>
      <c r="D9" s="318"/>
      <c r="E9" s="51">
        <v>5</v>
      </c>
      <c r="F9" s="335"/>
      <c r="G9" s="353"/>
      <c r="I9" s="365"/>
      <c r="J9" s="398"/>
      <c r="K9" s="446"/>
      <c r="L9" s="275"/>
      <c r="M9" s="73"/>
      <c r="N9" s="464"/>
      <c r="O9" s="465"/>
      <c r="P9" s="71"/>
      <c r="Q9" s="366"/>
      <c r="R9" s="63"/>
      <c r="S9" s="63"/>
      <c r="T9" s="64"/>
      <c r="U9" s="54"/>
      <c r="V9" s="469"/>
      <c r="W9" s="468"/>
    </row>
    <row r="10" spans="1:23" x14ac:dyDescent="0.25">
      <c r="A10" s="482"/>
      <c r="B10" s="318"/>
      <c r="C10" s="296"/>
      <c r="D10" s="318"/>
      <c r="E10" s="51">
        <v>61</v>
      </c>
      <c r="F10" s="34" t="s">
        <v>15</v>
      </c>
      <c r="G10" s="36">
        <v>0.24</v>
      </c>
      <c r="I10" s="365"/>
      <c r="J10" s="398"/>
      <c r="K10" s="446"/>
      <c r="L10" s="275"/>
      <c r="M10" s="73"/>
      <c r="N10" s="74"/>
      <c r="O10" s="55"/>
      <c r="P10" s="70"/>
      <c r="Q10" s="366"/>
      <c r="R10" s="63"/>
      <c r="S10" s="63"/>
      <c r="T10" s="64"/>
      <c r="U10" s="54"/>
      <c r="V10" s="65"/>
      <c r="W10" s="66"/>
    </row>
    <row r="11" spans="1:23" x14ac:dyDescent="0.2">
      <c r="A11" s="482"/>
      <c r="B11" s="318"/>
      <c r="C11" s="296"/>
      <c r="D11" s="318"/>
      <c r="E11" s="51">
        <v>56</v>
      </c>
      <c r="F11" s="335" t="s">
        <v>48</v>
      </c>
      <c r="G11" s="480">
        <v>0.7</v>
      </c>
      <c r="I11" s="365"/>
      <c r="J11" s="398"/>
      <c r="K11" s="446"/>
      <c r="L11" s="275"/>
      <c r="M11" s="73"/>
      <c r="N11" s="464"/>
      <c r="O11" s="465"/>
      <c r="P11" s="70"/>
      <c r="Q11" s="366"/>
      <c r="R11" s="63"/>
      <c r="S11" s="63"/>
      <c r="T11" s="64"/>
      <c r="U11" s="54"/>
      <c r="V11" s="469"/>
      <c r="W11" s="468"/>
    </row>
    <row r="12" spans="1:23" x14ac:dyDescent="0.2">
      <c r="A12" s="482"/>
      <c r="B12" s="318"/>
      <c r="C12" s="296"/>
      <c r="D12" s="318"/>
      <c r="E12" s="51">
        <v>103</v>
      </c>
      <c r="F12" s="335"/>
      <c r="G12" s="481"/>
      <c r="I12" s="365"/>
      <c r="J12" s="398"/>
      <c r="K12" s="446"/>
      <c r="L12" s="275"/>
      <c r="M12" s="73"/>
      <c r="N12" s="464"/>
      <c r="O12" s="465"/>
      <c r="P12" s="70"/>
      <c r="Q12" s="366"/>
      <c r="R12" s="63"/>
      <c r="S12" s="63"/>
      <c r="T12" s="64"/>
      <c r="U12" s="54"/>
      <c r="V12" s="469"/>
      <c r="W12" s="468"/>
    </row>
    <row r="13" spans="1:23" ht="12.75" customHeight="1" x14ac:dyDescent="0.2">
      <c r="A13" s="482"/>
      <c r="B13" s="318"/>
      <c r="C13" s="296" t="s">
        <v>50</v>
      </c>
      <c r="D13" s="318" t="s">
        <v>67</v>
      </c>
      <c r="E13" s="51">
        <v>9</v>
      </c>
      <c r="F13" s="335" t="s">
        <v>4</v>
      </c>
      <c r="G13" s="352">
        <v>0.06</v>
      </c>
      <c r="I13" s="365"/>
      <c r="J13" s="398"/>
      <c r="K13" s="446"/>
      <c r="L13" s="275"/>
      <c r="M13" s="73"/>
      <c r="N13" s="464"/>
      <c r="O13" s="465"/>
      <c r="P13" s="70"/>
      <c r="Q13" s="366"/>
      <c r="R13" s="63"/>
      <c r="S13" s="63"/>
      <c r="T13" s="64"/>
      <c r="U13" s="54"/>
      <c r="V13" s="469"/>
      <c r="W13" s="468"/>
    </row>
    <row r="14" spans="1:23" x14ac:dyDescent="0.25">
      <c r="A14" s="482"/>
      <c r="B14" s="318"/>
      <c r="C14" s="296"/>
      <c r="D14" s="318"/>
      <c r="E14" s="51">
        <v>6</v>
      </c>
      <c r="F14" s="335"/>
      <c r="G14" s="353"/>
      <c r="I14" s="365"/>
      <c r="J14" s="398"/>
      <c r="K14" s="446"/>
      <c r="L14" s="275"/>
      <c r="M14" s="73"/>
      <c r="N14" s="464"/>
      <c r="O14" s="465"/>
      <c r="P14" s="71"/>
      <c r="Q14" s="366"/>
      <c r="R14" s="63"/>
      <c r="S14" s="63"/>
      <c r="T14" s="64"/>
      <c r="U14" s="54"/>
      <c r="V14" s="469"/>
      <c r="W14" s="468"/>
    </row>
    <row r="15" spans="1:23" x14ac:dyDescent="0.25">
      <c r="A15" s="482"/>
      <c r="B15" s="318"/>
      <c r="C15" s="296"/>
      <c r="D15" s="318"/>
      <c r="E15" s="51">
        <v>63</v>
      </c>
      <c r="F15" s="34" t="s">
        <v>15</v>
      </c>
      <c r="G15" s="36">
        <v>0.21</v>
      </c>
      <c r="I15" s="365"/>
      <c r="J15" s="398"/>
      <c r="K15" s="446"/>
      <c r="L15" s="275"/>
      <c r="M15" s="73"/>
      <c r="N15" s="74"/>
      <c r="O15" s="55"/>
      <c r="P15" s="70"/>
      <c r="Q15" s="366"/>
      <c r="R15" s="63"/>
      <c r="S15" s="63"/>
      <c r="T15" s="64"/>
      <c r="U15" s="54"/>
      <c r="V15" s="65"/>
      <c r="W15" s="66"/>
    </row>
    <row r="16" spans="1:23" x14ac:dyDescent="0.2">
      <c r="A16" s="482"/>
      <c r="B16" s="318"/>
      <c r="C16" s="296"/>
      <c r="D16" s="318"/>
      <c r="E16" s="51">
        <v>49</v>
      </c>
      <c r="F16" s="335" t="s">
        <v>48</v>
      </c>
      <c r="G16" s="480">
        <v>0.73</v>
      </c>
      <c r="I16" s="365"/>
      <c r="J16" s="398"/>
      <c r="K16" s="446"/>
      <c r="L16" s="275"/>
      <c r="M16" s="73"/>
      <c r="N16" s="464"/>
      <c r="O16" s="465"/>
      <c r="P16" s="70"/>
      <c r="Q16" s="366"/>
      <c r="R16" s="63"/>
      <c r="S16" s="63"/>
      <c r="T16" s="64"/>
      <c r="U16" s="54"/>
      <c r="V16" s="469"/>
      <c r="W16" s="468"/>
    </row>
    <row r="17" spans="1:23" x14ac:dyDescent="0.2">
      <c r="A17" s="482"/>
      <c r="B17" s="318"/>
      <c r="C17" s="296"/>
      <c r="D17" s="318"/>
      <c r="E17" s="51">
        <v>107</v>
      </c>
      <c r="F17" s="335"/>
      <c r="G17" s="481"/>
      <c r="I17" s="365"/>
      <c r="J17" s="398"/>
      <c r="K17" s="446"/>
      <c r="L17" s="275"/>
      <c r="M17" s="73"/>
      <c r="N17" s="464"/>
      <c r="O17" s="465"/>
      <c r="P17" s="70"/>
      <c r="Q17" s="366"/>
      <c r="R17" s="63"/>
      <c r="S17" s="63"/>
      <c r="T17" s="64"/>
      <c r="U17" s="54"/>
      <c r="V17" s="469"/>
      <c r="W17" s="468"/>
    </row>
    <row r="18" spans="1:23" ht="12.75" customHeight="1" x14ac:dyDescent="0.2">
      <c r="A18" s="482"/>
      <c r="B18" s="318"/>
      <c r="C18" s="296" t="s">
        <v>50</v>
      </c>
      <c r="D18" s="318" t="s">
        <v>69</v>
      </c>
      <c r="E18" s="51">
        <v>10</v>
      </c>
      <c r="F18" s="335" t="s">
        <v>4</v>
      </c>
      <c r="G18" s="352">
        <v>7.0000000000000007E-2</v>
      </c>
      <c r="I18" s="365"/>
      <c r="J18" s="398"/>
      <c r="K18" s="446"/>
      <c r="L18" s="275"/>
      <c r="M18" s="73"/>
      <c r="N18" s="464"/>
      <c r="O18" s="465"/>
      <c r="P18" s="70"/>
      <c r="Q18" s="366"/>
      <c r="R18" s="63"/>
      <c r="S18" s="63"/>
      <c r="T18" s="64"/>
      <c r="U18" s="54"/>
      <c r="V18" s="469"/>
      <c r="W18" s="468"/>
    </row>
    <row r="19" spans="1:23" x14ac:dyDescent="0.25">
      <c r="A19" s="482"/>
      <c r="B19" s="318"/>
      <c r="C19" s="296"/>
      <c r="D19" s="318"/>
      <c r="E19" s="51">
        <v>6</v>
      </c>
      <c r="F19" s="335"/>
      <c r="G19" s="353"/>
      <c r="I19" s="365"/>
      <c r="J19" s="398"/>
      <c r="K19" s="446"/>
      <c r="L19" s="275"/>
      <c r="M19" s="73"/>
      <c r="N19" s="464"/>
      <c r="O19" s="465"/>
      <c r="P19" s="71"/>
      <c r="Q19" s="366"/>
      <c r="R19" s="63"/>
      <c r="S19" s="63"/>
      <c r="T19" s="64"/>
      <c r="U19" s="54"/>
      <c r="V19" s="469"/>
      <c r="W19" s="468"/>
    </row>
    <row r="20" spans="1:23" x14ac:dyDescent="0.25">
      <c r="A20" s="482"/>
      <c r="B20" s="318"/>
      <c r="C20" s="296"/>
      <c r="D20" s="318"/>
      <c r="E20" s="51">
        <v>68</v>
      </c>
      <c r="F20" s="34" t="s">
        <v>15</v>
      </c>
      <c r="G20" s="36">
        <v>0.13</v>
      </c>
      <c r="I20" s="365"/>
      <c r="J20" s="398"/>
      <c r="K20" s="446"/>
      <c r="L20" s="275"/>
      <c r="M20" s="73"/>
      <c r="N20" s="74"/>
      <c r="O20" s="55"/>
      <c r="P20" s="70"/>
      <c r="Q20" s="366"/>
      <c r="R20" s="63"/>
      <c r="S20" s="63"/>
      <c r="T20" s="64"/>
      <c r="U20" s="54"/>
      <c r="V20" s="65"/>
      <c r="W20" s="66"/>
    </row>
    <row r="21" spans="1:23" x14ac:dyDescent="0.2">
      <c r="A21" s="482"/>
      <c r="B21" s="318"/>
      <c r="C21" s="296"/>
      <c r="D21" s="318"/>
      <c r="E21" s="51">
        <v>31</v>
      </c>
      <c r="F21" s="335" t="s">
        <v>48</v>
      </c>
      <c r="G21" s="480">
        <v>0.8</v>
      </c>
      <c r="I21" s="365"/>
      <c r="J21" s="398"/>
      <c r="K21" s="446"/>
      <c r="L21" s="275"/>
      <c r="M21" s="73"/>
      <c r="N21" s="464"/>
      <c r="O21" s="465"/>
      <c r="P21" s="70"/>
      <c r="Q21" s="366"/>
      <c r="R21" s="63"/>
      <c r="S21" s="63"/>
      <c r="T21" s="64"/>
      <c r="U21" s="54"/>
      <c r="V21" s="469"/>
      <c r="W21" s="468"/>
    </row>
    <row r="22" spans="1:23" x14ac:dyDescent="0.2">
      <c r="A22" s="482"/>
      <c r="B22" s="318"/>
      <c r="C22" s="296"/>
      <c r="D22" s="318"/>
      <c r="E22" s="51">
        <v>119</v>
      </c>
      <c r="F22" s="335"/>
      <c r="G22" s="481"/>
      <c r="I22" s="365"/>
      <c r="J22" s="398"/>
      <c r="K22" s="446"/>
      <c r="L22" s="275"/>
      <c r="M22" s="73"/>
      <c r="N22" s="464"/>
      <c r="O22" s="465"/>
      <c r="P22" s="70"/>
      <c r="Q22" s="366"/>
      <c r="R22" s="63"/>
      <c r="S22" s="63"/>
      <c r="T22" s="64"/>
      <c r="U22" s="54"/>
      <c r="V22" s="469"/>
      <c r="W22" s="468"/>
    </row>
    <row r="23" spans="1:23" ht="12.75" customHeight="1" x14ac:dyDescent="0.2">
      <c r="A23" s="482"/>
      <c r="B23" s="318"/>
      <c r="C23" s="296" t="s">
        <v>50</v>
      </c>
      <c r="D23" s="318" t="s">
        <v>71</v>
      </c>
      <c r="E23" s="51">
        <v>10</v>
      </c>
      <c r="F23" s="335" t="s">
        <v>4</v>
      </c>
      <c r="G23" s="352">
        <v>7.0000000000000007E-2</v>
      </c>
      <c r="I23" s="365"/>
      <c r="J23" s="398" t="s">
        <v>116</v>
      </c>
      <c r="K23" s="446"/>
      <c r="L23" s="496"/>
      <c r="M23" s="73"/>
      <c r="N23" s="464"/>
      <c r="O23" s="465"/>
      <c r="P23" s="70"/>
      <c r="Q23" s="366"/>
      <c r="R23" s="63"/>
      <c r="S23" s="63"/>
      <c r="T23" s="64"/>
      <c r="U23" s="54"/>
      <c r="V23" s="469"/>
      <c r="W23" s="468"/>
    </row>
    <row r="24" spans="1:23" x14ac:dyDescent="0.25">
      <c r="A24" s="482"/>
      <c r="B24" s="318"/>
      <c r="C24" s="296"/>
      <c r="D24" s="318"/>
      <c r="E24" s="51">
        <v>6</v>
      </c>
      <c r="F24" s="335"/>
      <c r="G24" s="353"/>
      <c r="I24" s="365"/>
      <c r="J24" s="398"/>
      <c r="K24" s="446"/>
      <c r="L24" s="496"/>
      <c r="M24" s="73"/>
      <c r="N24" s="464"/>
      <c r="O24" s="465"/>
      <c r="P24" s="71"/>
      <c r="Q24" s="366"/>
      <c r="R24" s="63"/>
      <c r="S24" s="63"/>
      <c r="T24" s="64"/>
      <c r="U24" s="54"/>
      <c r="V24" s="469"/>
      <c r="W24" s="468"/>
    </row>
    <row r="25" spans="1:23" ht="30.75" customHeight="1" x14ac:dyDescent="0.25">
      <c r="A25" s="482"/>
      <c r="B25" s="318"/>
      <c r="C25" s="296"/>
      <c r="D25" s="318"/>
      <c r="E25" s="51">
        <v>59</v>
      </c>
      <c r="F25" s="34" t="s">
        <v>15</v>
      </c>
      <c r="G25" s="36">
        <v>0.23</v>
      </c>
      <c r="I25" s="365"/>
      <c r="J25" s="398"/>
      <c r="K25" s="446"/>
      <c r="L25" s="496"/>
      <c r="M25" s="73"/>
      <c r="N25" s="74"/>
      <c r="O25" s="55"/>
      <c r="P25" s="70"/>
      <c r="Q25" s="366"/>
      <c r="R25" s="63"/>
      <c r="S25" s="63"/>
      <c r="T25" s="64"/>
      <c r="U25" s="54"/>
      <c r="V25" s="65"/>
      <c r="W25" s="66"/>
    </row>
    <row r="26" spans="1:23" x14ac:dyDescent="0.2">
      <c r="A26" s="482"/>
      <c r="B26" s="318"/>
      <c r="C26" s="296"/>
      <c r="D26" s="318"/>
      <c r="E26" s="51">
        <v>53</v>
      </c>
      <c r="F26" s="335" t="s">
        <v>48</v>
      </c>
      <c r="G26" s="480">
        <v>0.71</v>
      </c>
      <c r="I26" s="365"/>
      <c r="J26" s="398"/>
      <c r="K26" s="446"/>
      <c r="L26" s="496"/>
      <c r="M26" s="73"/>
      <c r="N26" s="464"/>
      <c r="O26" s="465"/>
      <c r="P26" s="70"/>
      <c r="Q26" s="366"/>
      <c r="R26" s="63"/>
      <c r="S26" s="63"/>
      <c r="T26" s="64"/>
      <c r="U26" s="54"/>
      <c r="V26" s="469"/>
      <c r="W26" s="468"/>
    </row>
    <row r="27" spans="1:23" x14ac:dyDescent="0.2">
      <c r="A27" s="482"/>
      <c r="B27" s="318"/>
      <c r="C27" s="296"/>
      <c r="D27" s="318"/>
      <c r="E27" s="51">
        <v>106</v>
      </c>
      <c r="F27" s="335"/>
      <c r="G27" s="481"/>
      <c r="I27" s="365"/>
      <c r="J27" s="398"/>
      <c r="K27" s="446"/>
      <c r="L27" s="496"/>
      <c r="M27" s="73"/>
      <c r="N27" s="464"/>
      <c r="O27" s="465"/>
      <c r="P27" s="70"/>
      <c r="Q27" s="366"/>
      <c r="R27" s="63"/>
      <c r="S27" s="63"/>
      <c r="T27" s="64"/>
      <c r="U27" s="54"/>
      <c r="V27" s="469"/>
      <c r="W27" s="468"/>
    </row>
    <row r="28" spans="1:23" ht="12.75" customHeight="1" x14ac:dyDescent="0.2">
      <c r="A28" s="482"/>
      <c r="B28" s="239" t="s">
        <v>73</v>
      </c>
      <c r="C28" s="296" t="s">
        <v>50</v>
      </c>
      <c r="D28" s="239" t="s">
        <v>104</v>
      </c>
      <c r="E28" s="51">
        <v>2</v>
      </c>
      <c r="F28" s="335" t="s">
        <v>4</v>
      </c>
      <c r="G28" s="352">
        <v>0.01</v>
      </c>
      <c r="I28" s="365"/>
      <c r="J28" s="398" t="s">
        <v>117</v>
      </c>
      <c r="K28" s="446"/>
      <c r="L28" s="386"/>
      <c r="M28" s="73"/>
      <c r="N28" s="464"/>
      <c r="O28" s="465"/>
      <c r="P28" s="70"/>
      <c r="Q28" s="366"/>
      <c r="R28" s="401" t="s">
        <v>125</v>
      </c>
      <c r="S28" s="493"/>
      <c r="T28" s="446"/>
      <c r="U28" s="73"/>
      <c r="V28" s="464"/>
      <c r="W28" s="465"/>
    </row>
    <row r="29" spans="1:23" ht="12.75" customHeight="1" x14ac:dyDescent="0.25">
      <c r="A29" s="482"/>
      <c r="B29" s="239"/>
      <c r="C29" s="296"/>
      <c r="D29" s="239"/>
      <c r="E29" s="51">
        <v>1</v>
      </c>
      <c r="F29" s="335"/>
      <c r="G29" s="353"/>
      <c r="I29" s="365"/>
      <c r="J29" s="398"/>
      <c r="K29" s="446"/>
      <c r="L29" s="386"/>
      <c r="M29" s="73"/>
      <c r="N29" s="464"/>
      <c r="O29" s="465"/>
      <c r="P29" s="71"/>
      <c r="Q29" s="366"/>
      <c r="R29" s="401"/>
      <c r="S29" s="493"/>
      <c r="T29" s="446"/>
      <c r="U29" s="73"/>
      <c r="V29" s="464"/>
      <c r="W29" s="465"/>
    </row>
    <row r="30" spans="1:23" ht="12.75" customHeight="1" x14ac:dyDescent="0.25">
      <c r="A30" s="482"/>
      <c r="B30" s="239"/>
      <c r="C30" s="296"/>
      <c r="D30" s="239"/>
      <c r="E30" s="51">
        <v>79</v>
      </c>
      <c r="F30" s="34" t="s">
        <v>15</v>
      </c>
      <c r="G30" s="36">
        <v>0.15</v>
      </c>
      <c r="I30" s="365"/>
      <c r="J30" s="398"/>
      <c r="K30" s="446"/>
      <c r="L30" s="386"/>
      <c r="M30" s="73"/>
      <c r="N30" s="74"/>
      <c r="O30" s="55"/>
      <c r="P30" s="70"/>
      <c r="Q30" s="366"/>
      <c r="R30" s="401"/>
      <c r="S30" s="493"/>
      <c r="T30" s="446"/>
      <c r="U30" s="73"/>
      <c r="V30" s="74"/>
      <c r="W30" s="55"/>
    </row>
    <row r="31" spans="1:23" ht="12.75" customHeight="1" x14ac:dyDescent="0.2">
      <c r="A31" s="482"/>
      <c r="B31" s="239"/>
      <c r="C31" s="296"/>
      <c r="D31" s="239"/>
      <c r="E31" s="51">
        <v>36</v>
      </c>
      <c r="F31" s="335" t="s">
        <v>48</v>
      </c>
      <c r="G31" s="381">
        <v>0.83</v>
      </c>
      <c r="I31" s="365"/>
      <c r="J31" s="398"/>
      <c r="K31" s="446"/>
      <c r="L31" s="386"/>
      <c r="M31" s="73"/>
      <c r="N31" s="464"/>
      <c r="O31" s="465"/>
      <c r="P31" s="70"/>
      <c r="Q31" s="366"/>
      <c r="R31" s="401"/>
      <c r="S31" s="493"/>
      <c r="T31" s="446"/>
      <c r="U31" s="73"/>
      <c r="V31" s="464"/>
      <c r="W31" s="465"/>
    </row>
    <row r="32" spans="1:23" ht="13.5" customHeight="1" x14ac:dyDescent="0.2">
      <c r="A32" s="482"/>
      <c r="B32" s="239"/>
      <c r="C32" s="296"/>
      <c r="D32" s="239"/>
      <c r="E32" s="51">
        <v>116</v>
      </c>
      <c r="F32" s="335"/>
      <c r="G32" s="382"/>
      <c r="I32" s="365"/>
      <c r="J32" s="398"/>
      <c r="K32" s="446"/>
      <c r="L32" s="386"/>
      <c r="M32" s="73"/>
      <c r="N32" s="464"/>
      <c r="O32" s="465"/>
      <c r="P32" s="70"/>
      <c r="Q32" s="366"/>
      <c r="R32" s="401"/>
      <c r="S32" s="493"/>
      <c r="T32" s="446"/>
      <c r="U32" s="73"/>
      <c r="V32" s="464"/>
      <c r="W32" s="465"/>
    </row>
    <row r="33" spans="1:23" ht="12.75" customHeight="1" x14ac:dyDescent="0.2">
      <c r="A33" s="482"/>
      <c r="B33" s="239" t="s">
        <v>75</v>
      </c>
      <c r="C33" s="296" t="s">
        <v>50</v>
      </c>
      <c r="D33" s="318" t="s">
        <v>16</v>
      </c>
      <c r="E33" s="51">
        <v>97</v>
      </c>
      <c r="F33" s="335" t="s">
        <v>4</v>
      </c>
      <c r="G33" s="352">
        <v>0.11</v>
      </c>
      <c r="I33" s="365"/>
      <c r="N33" s="57"/>
      <c r="O33" s="58"/>
      <c r="P33" s="70"/>
      <c r="Q33" s="366"/>
      <c r="R33" s="494" t="s">
        <v>126</v>
      </c>
      <c r="S33" s="495"/>
      <c r="T33" s="446"/>
      <c r="U33" s="73"/>
      <c r="V33" s="464"/>
      <c r="W33" s="465"/>
    </row>
    <row r="34" spans="1:23" ht="12.75" customHeight="1" x14ac:dyDescent="0.25">
      <c r="A34" s="482"/>
      <c r="B34" s="239"/>
      <c r="C34" s="296"/>
      <c r="D34" s="318"/>
      <c r="E34" s="51">
        <v>15</v>
      </c>
      <c r="F34" s="335"/>
      <c r="G34" s="353"/>
      <c r="I34" s="365"/>
      <c r="N34" s="57"/>
      <c r="O34" s="58"/>
      <c r="P34" s="71"/>
      <c r="Q34" s="366"/>
      <c r="R34" s="494"/>
      <c r="S34" s="495"/>
      <c r="T34" s="446"/>
      <c r="U34" s="73"/>
      <c r="V34" s="464"/>
      <c r="W34" s="465"/>
    </row>
    <row r="35" spans="1:23" ht="12.75" customHeight="1" x14ac:dyDescent="0.25">
      <c r="A35" s="482"/>
      <c r="B35" s="239"/>
      <c r="C35" s="296"/>
      <c r="D35" s="318"/>
      <c r="E35" s="51">
        <v>35</v>
      </c>
      <c r="F35" s="34" t="s">
        <v>15</v>
      </c>
      <c r="G35" s="36">
        <v>0.15</v>
      </c>
      <c r="I35" s="365"/>
      <c r="N35" s="57"/>
      <c r="O35" s="61"/>
      <c r="P35" s="70"/>
      <c r="Q35" s="366"/>
      <c r="R35" s="494"/>
      <c r="S35" s="495"/>
      <c r="T35" s="446"/>
      <c r="U35" s="73"/>
      <c r="V35" s="74"/>
      <c r="W35" s="55"/>
    </row>
    <row r="36" spans="1:23" ht="12.75" customHeight="1" x14ac:dyDescent="0.2">
      <c r="A36" s="482"/>
      <c r="B36" s="239"/>
      <c r="C36" s="296"/>
      <c r="D36" s="318"/>
      <c r="E36" s="51">
        <v>76</v>
      </c>
      <c r="F36" s="335" t="s">
        <v>48</v>
      </c>
      <c r="G36" s="480">
        <v>0.74</v>
      </c>
      <c r="I36" s="365"/>
      <c r="N36" s="57"/>
      <c r="O36" s="58"/>
      <c r="P36" s="70"/>
      <c r="Q36" s="366"/>
      <c r="R36" s="494"/>
      <c r="S36" s="495"/>
      <c r="T36" s="446"/>
      <c r="U36" s="73"/>
      <c r="V36" s="464"/>
      <c r="W36" s="465"/>
    </row>
    <row r="37" spans="1:23" ht="12.75" customHeight="1" x14ac:dyDescent="0.2">
      <c r="A37" s="482"/>
      <c r="B37" s="239"/>
      <c r="C37" s="296"/>
      <c r="D37" s="318"/>
      <c r="E37" s="51">
        <v>11</v>
      </c>
      <c r="F37" s="335"/>
      <c r="G37" s="481"/>
      <c r="I37" s="365"/>
      <c r="N37" s="57"/>
      <c r="O37" s="58"/>
      <c r="P37" s="83"/>
      <c r="Q37" s="366"/>
      <c r="R37" s="494"/>
      <c r="S37" s="495"/>
      <c r="T37" s="446"/>
      <c r="U37" s="73"/>
      <c r="V37" s="464"/>
      <c r="W37" s="465"/>
    </row>
    <row r="38" spans="1:23" ht="12.75" customHeight="1" x14ac:dyDescent="0.2">
      <c r="A38" s="482"/>
      <c r="B38" s="239"/>
      <c r="C38" s="296" t="s">
        <v>50</v>
      </c>
      <c r="D38" s="318" t="s">
        <v>17</v>
      </c>
      <c r="E38" s="51">
        <v>123</v>
      </c>
      <c r="F38" s="335" t="s">
        <v>4</v>
      </c>
      <c r="G38" s="352">
        <v>0.06</v>
      </c>
      <c r="I38" s="365"/>
      <c r="N38" s="5"/>
      <c r="O38" s="5"/>
      <c r="P38" s="83"/>
      <c r="Q38" s="366"/>
      <c r="R38" s="358" t="s">
        <v>127</v>
      </c>
      <c r="S38" s="285" t="s">
        <v>128</v>
      </c>
      <c r="T38" s="446"/>
      <c r="U38" s="73"/>
      <c r="V38" s="464"/>
      <c r="W38" s="465"/>
    </row>
    <row r="39" spans="1:23" ht="12.75" customHeight="1" x14ac:dyDescent="0.2">
      <c r="A39" s="482"/>
      <c r="B39" s="239"/>
      <c r="C39" s="296"/>
      <c r="D39" s="318"/>
      <c r="E39" s="51">
        <v>12</v>
      </c>
      <c r="F39" s="335"/>
      <c r="G39" s="353"/>
      <c r="I39" s="365"/>
      <c r="N39" s="5"/>
      <c r="O39" s="5"/>
      <c r="P39" s="70"/>
      <c r="Q39" s="366"/>
      <c r="R39" s="358"/>
      <c r="S39" s="285"/>
      <c r="T39" s="446"/>
      <c r="U39" s="73"/>
      <c r="V39" s="464"/>
      <c r="W39" s="465"/>
    </row>
    <row r="40" spans="1:23" ht="12.75" customHeight="1" x14ac:dyDescent="0.25">
      <c r="A40" s="482"/>
      <c r="B40" s="239"/>
      <c r="C40" s="296"/>
      <c r="D40" s="318"/>
      <c r="E40" s="51">
        <v>27</v>
      </c>
      <c r="F40" s="34" t="s">
        <v>15</v>
      </c>
      <c r="G40" s="36">
        <v>0.12</v>
      </c>
      <c r="I40" s="365"/>
      <c r="N40" s="57"/>
      <c r="O40" s="58"/>
      <c r="P40" s="70"/>
      <c r="Q40" s="366"/>
      <c r="R40" s="358"/>
      <c r="S40" s="285"/>
      <c r="T40" s="446"/>
      <c r="U40" s="73"/>
      <c r="V40" s="74"/>
      <c r="W40" s="55"/>
    </row>
    <row r="41" spans="1:23" ht="12.75" customHeight="1" x14ac:dyDescent="0.25">
      <c r="A41" s="482"/>
      <c r="B41" s="239"/>
      <c r="C41" s="296"/>
      <c r="D41" s="318"/>
      <c r="E41" s="51">
        <v>70</v>
      </c>
      <c r="F41" s="335" t="s">
        <v>48</v>
      </c>
      <c r="G41" s="381">
        <v>0.82</v>
      </c>
      <c r="I41" s="365"/>
      <c r="N41" s="57"/>
      <c r="O41" s="58"/>
      <c r="P41" s="71"/>
      <c r="Q41" s="366"/>
      <c r="R41" s="358"/>
      <c r="S41" s="285"/>
      <c r="T41" s="446"/>
      <c r="U41" s="73"/>
      <c r="V41" s="464"/>
      <c r="W41" s="465"/>
    </row>
    <row r="42" spans="1:23" ht="13.5" customHeight="1" x14ac:dyDescent="0.25">
      <c r="A42" s="482"/>
      <c r="B42" s="239"/>
      <c r="C42" s="296"/>
      <c r="D42" s="318"/>
      <c r="E42" s="51">
        <v>2</v>
      </c>
      <c r="F42" s="335"/>
      <c r="G42" s="382"/>
      <c r="I42" s="365"/>
      <c r="N42" s="57"/>
      <c r="O42" s="61"/>
      <c r="P42" s="70"/>
      <c r="Q42" s="366"/>
      <c r="R42" s="358"/>
      <c r="S42" s="285"/>
      <c r="T42" s="446"/>
      <c r="U42" s="73"/>
      <c r="V42" s="464"/>
      <c r="W42" s="465"/>
    </row>
    <row r="43" spans="1:23" ht="12.75" customHeight="1" x14ac:dyDescent="0.2">
      <c r="A43" s="482"/>
      <c r="B43" s="485" t="s">
        <v>76</v>
      </c>
      <c r="C43" s="486"/>
      <c r="D43" s="487"/>
      <c r="E43" s="51">
        <v>126</v>
      </c>
      <c r="F43" s="31"/>
      <c r="G43" s="27"/>
      <c r="I43" s="365"/>
      <c r="N43" s="57"/>
      <c r="O43" s="76"/>
      <c r="P43" s="70"/>
      <c r="Q43" s="366"/>
      <c r="R43" s="358"/>
      <c r="S43" s="285" t="s">
        <v>1</v>
      </c>
      <c r="T43" s="446"/>
      <c r="U43" s="73"/>
      <c r="V43" s="464"/>
      <c r="W43" s="465"/>
    </row>
    <row r="44" spans="1:23" ht="12.75" customHeight="1" x14ac:dyDescent="0.25">
      <c r="A44" s="482"/>
      <c r="B44" s="488"/>
      <c r="C44" s="437"/>
      <c r="D44" s="489"/>
      <c r="E44" s="51">
        <v>108</v>
      </c>
      <c r="F44" s="31"/>
      <c r="G44" s="27"/>
      <c r="I44" s="365"/>
      <c r="N44" s="57"/>
      <c r="O44" s="58"/>
      <c r="P44" s="72"/>
      <c r="Q44" s="366"/>
      <c r="R44" s="358"/>
      <c r="S44" s="285"/>
      <c r="T44" s="446"/>
      <c r="U44" s="73"/>
      <c r="V44" s="464"/>
      <c r="W44" s="465"/>
    </row>
    <row r="45" spans="1:23" ht="12.75" customHeight="1" x14ac:dyDescent="0.3">
      <c r="A45" s="482"/>
      <c r="B45" s="239" t="s">
        <v>77</v>
      </c>
      <c r="C45" s="450" t="s">
        <v>105</v>
      </c>
      <c r="D45" s="318" t="s">
        <v>22</v>
      </c>
      <c r="E45" s="51">
        <v>4</v>
      </c>
      <c r="F45" s="335" t="s">
        <v>4</v>
      </c>
      <c r="G45" s="352">
        <v>0.05</v>
      </c>
      <c r="I45" s="45"/>
      <c r="J45" s="33"/>
      <c r="K45" s="14"/>
      <c r="L45" s="14"/>
      <c r="N45" s="59"/>
      <c r="O45"/>
      <c r="P45" s="72"/>
      <c r="Q45" s="366"/>
      <c r="R45" s="358"/>
      <c r="S45" s="285"/>
      <c r="T45" s="446"/>
      <c r="U45" s="73"/>
      <c r="V45" s="74"/>
      <c r="W45" s="55"/>
    </row>
    <row r="46" spans="1:23" ht="12.75" customHeight="1" x14ac:dyDescent="0.3">
      <c r="A46" s="482"/>
      <c r="B46" s="239"/>
      <c r="C46" s="451"/>
      <c r="D46" s="318"/>
      <c r="E46" s="51">
        <v>2</v>
      </c>
      <c r="F46" s="335"/>
      <c r="G46" s="353"/>
      <c r="I46" s="45"/>
      <c r="J46" s="33"/>
      <c r="K46" s="14"/>
      <c r="L46" s="14"/>
      <c r="N46" s="59"/>
      <c r="O46"/>
      <c r="P46" s="70"/>
      <c r="Q46" s="366"/>
      <c r="R46" s="358"/>
      <c r="S46" s="285"/>
      <c r="T46" s="446"/>
      <c r="U46" s="73"/>
      <c r="V46" s="464"/>
      <c r="W46" s="465"/>
    </row>
    <row r="47" spans="1:23" ht="12.75" customHeight="1" x14ac:dyDescent="0.2">
      <c r="A47" s="482"/>
      <c r="B47" s="239"/>
      <c r="C47" s="451"/>
      <c r="D47" s="318"/>
      <c r="E47" s="51">
        <v>35</v>
      </c>
      <c r="F47" s="34" t="s">
        <v>15</v>
      </c>
      <c r="G47" s="36">
        <v>0.19</v>
      </c>
      <c r="I47" s="45"/>
      <c r="J47" s="33"/>
      <c r="K47" s="14"/>
      <c r="L47" s="14"/>
      <c r="N47" s="57"/>
      <c r="O47" s="58"/>
      <c r="P47" s="70"/>
      <c r="Q47" s="366"/>
      <c r="R47" s="358"/>
      <c r="S47" s="285"/>
      <c r="T47" s="446"/>
      <c r="U47" s="73"/>
      <c r="V47" s="464"/>
      <c r="W47" s="465"/>
    </row>
    <row r="48" spans="1:23" ht="12.75" customHeight="1" x14ac:dyDescent="0.25">
      <c r="A48" s="482"/>
      <c r="B48" s="239"/>
      <c r="C48" s="451"/>
      <c r="D48" s="318"/>
      <c r="E48" s="51">
        <v>23</v>
      </c>
      <c r="F48" s="335" t="s">
        <v>48</v>
      </c>
      <c r="G48" s="480">
        <v>0.76</v>
      </c>
      <c r="I48" s="45"/>
      <c r="J48" s="33"/>
      <c r="K48" s="14"/>
      <c r="L48" s="14"/>
      <c r="N48" s="57"/>
      <c r="O48" s="58"/>
      <c r="P48" s="71"/>
      <c r="Q48" s="82"/>
      <c r="R48" s="358" t="s">
        <v>129</v>
      </c>
      <c r="S48" s="285" t="s">
        <v>130</v>
      </c>
      <c r="T48" s="446"/>
      <c r="U48" s="73"/>
      <c r="V48" s="464"/>
      <c r="W48" s="465"/>
    </row>
    <row r="49" spans="1:23" ht="13.5" customHeight="1" x14ac:dyDescent="0.25">
      <c r="A49" s="482"/>
      <c r="B49" s="239"/>
      <c r="C49" s="452"/>
      <c r="D49" s="318"/>
      <c r="E49" s="51">
        <v>55</v>
      </c>
      <c r="F49" s="335"/>
      <c r="G49" s="481"/>
      <c r="I49" s="45"/>
      <c r="J49" s="33"/>
      <c r="K49" s="14"/>
      <c r="L49" s="14"/>
      <c r="N49" s="57"/>
      <c r="O49" s="61"/>
      <c r="P49" s="70"/>
      <c r="Q49" s="82"/>
      <c r="R49" s="358"/>
      <c r="S49" s="285"/>
      <c r="T49" s="446"/>
      <c r="U49" s="73"/>
      <c r="V49" s="464"/>
      <c r="W49" s="465"/>
    </row>
    <row r="50" spans="1:23" ht="16.5" customHeight="1" x14ac:dyDescent="0.25">
      <c r="A50" s="482"/>
      <c r="B50" s="239"/>
      <c r="C50" s="450" t="s">
        <v>105</v>
      </c>
      <c r="D50" s="318" t="s">
        <v>23</v>
      </c>
      <c r="E50" s="51">
        <v>2</v>
      </c>
      <c r="F50" s="335" t="s">
        <v>4</v>
      </c>
      <c r="G50" s="352">
        <v>0.02</v>
      </c>
      <c r="I50" s="45"/>
      <c r="J50" s="33"/>
      <c r="K50" s="14"/>
      <c r="L50" s="14"/>
      <c r="N50" s="57"/>
      <c r="O50" s="58"/>
      <c r="P50" s="70"/>
      <c r="Q50" s="82"/>
      <c r="R50" s="358"/>
      <c r="S50" s="285"/>
      <c r="T50" s="446"/>
      <c r="U50" s="73"/>
      <c r="V50" s="74"/>
      <c r="W50" s="55"/>
    </row>
    <row r="51" spans="1:23" ht="12.75" customHeight="1" x14ac:dyDescent="0.2">
      <c r="A51" s="482"/>
      <c r="B51" s="239"/>
      <c r="C51" s="451"/>
      <c r="D51" s="318"/>
      <c r="E51" s="51">
        <v>0</v>
      </c>
      <c r="F51" s="335"/>
      <c r="G51" s="353"/>
      <c r="I51" s="45"/>
      <c r="J51" s="33"/>
      <c r="K51" s="14"/>
      <c r="L51" s="14"/>
      <c r="N51" s="57"/>
      <c r="O51" s="58"/>
      <c r="P51" s="70"/>
      <c r="Q51" s="82"/>
      <c r="R51" s="358"/>
      <c r="S51" s="285"/>
      <c r="T51" s="446"/>
      <c r="U51" s="73"/>
      <c r="V51" s="464"/>
      <c r="W51" s="465"/>
    </row>
    <row r="52" spans="1:23" ht="12.75" customHeight="1" x14ac:dyDescent="0.2">
      <c r="A52" s="482"/>
      <c r="B52" s="239"/>
      <c r="C52" s="451"/>
      <c r="D52" s="318"/>
      <c r="E52" s="51">
        <v>34</v>
      </c>
      <c r="F52" s="34" t="s">
        <v>15</v>
      </c>
      <c r="G52" s="36">
        <v>0.2</v>
      </c>
      <c r="I52" s="45"/>
      <c r="J52" s="33"/>
      <c r="K52" s="14"/>
      <c r="L52" s="14"/>
      <c r="N52" s="57"/>
      <c r="O52" s="58"/>
      <c r="P52" s="70"/>
      <c r="Q52" s="82"/>
      <c r="R52" s="358"/>
      <c r="S52" s="285"/>
      <c r="T52" s="446"/>
      <c r="U52" s="73"/>
      <c r="V52" s="464"/>
      <c r="W52" s="465"/>
    </row>
    <row r="53" spans="1:23" ht="12.75" customHeight="1" x14ac:dyDescent="0.25">
      <c r="A53" s="482"/>
      <c r="B53" s="239"/>
      <c r="C53" s="451"/>
      <c r="D53" s="318"/>
      <c r="E53" s="51">
        <v>24</v>
      </c>
      <c r="F53" s="335" t="s">
        <v>48</v>
      </c>
      <c r="G53" s="480">
        <v>0.78</v>
      </c>
      <c r="I53" s="45"/>
      <c r="J53" s="33"/>
      <c r="K53" s="14"/>
      <c r="L53" s="14"/>
      <c r="N53" s="57"/>
      <c r="O53" s="58"/>
      <c r="P53" s="71"/>
      <c r="Q53" s="82"/>
      <c r="R53" s="358"/>
      <c r="S53" s="285" t="s">
        <v>131</v>
      </c>
      <c r="T53" s="446"/>
      <c r="U53" s="73"/>
      <c r="V53" s="464"/>
      <c r="W53" s="465"/>
    </row>
    <row r="54" spans="1:23" ht="13.5" customHeight="1" x14ac:dyDescent="0.25">
      <c r="A54" s="482"/>
      <c r="B54" s="239"/>
      <c r="C54" s="452"/>
      <c r="D54" s="318"/>
      <c r="E54" s="51">
        <v>59</v>
      </c>
      <c r="F54" s="335"/>
      <c r="G54" s="481"/>
      <c r="I54" s="45"/>
      <c r="J54" s="33"/>
      <c r="K54" s="14"/>
      <c r="L54" s="14"/>
      <c r="N54" s="57"/>
      <c r="O54" s="61"/>
      <c r="P54" s="70"/>
      <c r="Q54" s="82"/>
      <c r="R54" s="358"/>
      <c r="S54" s="285"/>
      <c r="T54" s="446"/>
      <c r="U54" s="73"/>
      <c r="V54" s="464"/>
      <c r="W54" s="465"/>
    </row>
    <row r="55" spans="1:23" ht="16.5" customHeight="1" x14ac:dyDescent="0.25">
      <c r="A55" s="482"/>
      <c r="B55" s="239"/>
      <c r="C55" s="450" t="s">
        <v>105</v>
      </c>
      <c r="D55" s="318" t="s">
        <v>78</v>
      </c>
      <c r="E55" s="51">
        <v>7</v>
      </c>
      <c r="F55" s="335" t="s">
        <v>4</v>
      </c>
      <c r="G55" s="352">
        <v>0.06</v>
      </c>
      <c r="I55" s="45"/>
      <c r="J55" s="33"/>
      <c r="K55" s="14"/>
      <c r="L55" s="14"/>
      <c r="N55" s="57"/>
      <c r="O55" s="58"/>
      <c r="P55" s="70"/>
      <c r="Q55" s="82"/>
      <c r="R55" s="358"/>
      <c r="S55" s="285"/>
      <c r="T55" s="446"/>
      <c r="U55" s="73"/>
      <c r="V55" s="74"/>
      <c r="W55" s="55"/>
    </row>
    <row r="56" spans="1:23" ht="12.75" customHeight="1" x14ac:dyDescent="0.2">
      <c r="A56" s="482"/>
      <c r="B56" s="239"/>
      <c r="C56" s="451"/>
      <c r="D56" s="318"/>
      <c r="E56" s="51">
        <v>0</v>
      </c>
      <c r="F56" s="335"/>
      <c r="G56" s="353"/>
      <c r="I56" s="45"/>
      <c r="J56" s="33"/>
      <c r="K56" s="14"/>
      <c r="L56" s="14"/>
      <c r="N56" s="57"/>
      <c r="O56" s="58"/>
      <c r="P56" s="70"/>
      <c r="Q56" s="82"/>
      <c r="R56" s="358"/>
      <c r="S56" s="285"/>
      <c r="T56" s="446"/>
      <c r="U56" s="73"/>
      <c r="V56" s="464"/>
      <c r="W56" s="465"/>
    </row>
    <row r="57" spans="1:23" ht="12.75" customHeight="1" x14ac:dyDescent="0.2">
      <c r="A57" s="482"/>
      <c r="B57" s="239"/>
      <c r="C57" s="451"/>
      <c r="D57" s="318"/>
      <c r="E57" s="51">
        <v>38</v>
      </c>
      <c r="F57" s="34" t="s">
        <v>15</v>
      </c>
      <c r="G57" s="36">
        <v>0.17</v>
      </c>
      <c r="I57" s="45"/>
      <c r="J57" s="33"/>
      <c r="K57" s="14"/>
      <c r="L57" s="14"/>
      <c r="N57" s="57"/>
      <c r="O57" s="58"/>
      <c r="P57" s="70"/>
      <c r="Q57" s="82"/>
      <c r="R57" s="358"/>
      <c r="S57" s="285"/>
      <c r="T57" s="446"/>
      <c r="U57" s="73"/>
      <c r="V57" s="464"/>
      <c r="W57" s="465"/>
    </row>
    <row r="58" spans="1:23" ht="12.75" customHeight="1" x14ac:dyDescent="0.25">
      <c r="A58" s="482"/>
      <c r="B58" s="239"/>
      <c r="C58" s="451"/>
      <c r="D58" s="318"/>
      <c r="E58" s="51">
        <v>20</v>
      </c>
      <c r="F58" s="335" t="s">
        <v>48</v>
      </c>
      <c r="G58" s="480">
        <v>0.77</v>
      </c>
      <c r="I58" s="45"/>
      <c r="J58" s="33"/>
      <c r="K58" s="14"/>
      <c r="L58" s="14"/>
      <c r="N58" s="57"/>
      <c r="O58" s="58"/>
      <c r="P58" s="71"/>
      <c r="Q58" s="82"/>
      <c r="R58" s="358"/>
      <c r="S58" s="285" t="s">
        <v>132</v>
      </c>
      <c r="T58" s="446"/>
      <c r="U58" s="73"/>
      <c r="V58" s="464"/>
      <c r="W58" s="465"/>
    </row>
    <row r="59" spans="1:23" ht="13.5" customHeight="1" x14ac:dyDescent="0.25">
      <c r="A59" s="482"/>
      <c r="B59" s="239"/>
      <c r="C59" s="452"/>
      <c r="D59" s="318"/>
      <c r="E59" s="51">
        <v>54</v>
      </c>
      <c r="F59" s="335"/>
      <c r="G59" s="481"/>
      <c r="I59" s="45"/>
      <c r="J59" s="33"/>
      <c r="K59" s="14"/>
      <c r="L59" s="14"/>
      <c r="N59" s="57"/>
      <c r="O59" s="61"/>
      <c r="P59" s="70"/>
      <c r="Q59" s="82"/>
      <c r="R59" s="358"/>
      <c r="S59" s="285"/>
      <c r="T59" s="446"/>
      <c r="U59" s="73"/>
      <c r="V59" s="464"/>
      <c r="W59" s="465"/>
    </row>
    <row r="60" spans="1:23" ht="12.75" customHeight="1" x14ac:dyDescent="0.25">
      <c r="A60" s="482"/>
      <c r="B60" s="318" t="s">
        <v>79</v>
      </c>
      <c r="C60" s="296" t="s">
        <v>135</v>
      </c>
      <c r="D60" s="239" t="s">
        <v>106</v>
      </c>
      <c r="E60" s="51">
        <v>125</v>
      </c>
      <c r="F60" s="335" t="s">
        <v>4</v>
      </c>
      <c r="G60" s="352">
        <v>0</v>
      </c>
      <c r="I60" s="45"/>
      <c r="J60" s="398" t="s">
        <v>118</v>
      </c>
      <c r="K60" s="357" t="s">
        <v>135</v>
      </c>
      <c r="L60" s="492" t="s">
        <v>145</v>
      </c>
      <c r="M60" s="56">
        <v>53</v>
      </c>
      <c r="N60" s="345" t="s">
        <v>4</v>
      </c>
      <c r="O60" s="466">
        <v>0.04</v>
      </c>
      <c r="P60" s="70"/>
      <c r="Q60" s="82"/>
      <c r="R60" s="358"/>
      <c r="S60" s="285"/>
      <c r="T60" s="446"/>
      <c r="U60" s="73"/>
      <c r="V60" s="74"/>
      <c r="W60" s="55"/>
    </row>
    <row r="61" spans="1:23" ht="12.75" customHeight="1" x14ac:dyDescent="0.2">
      <c r="A61" s="482"/>
      <c r="B61" s="318"/>
      <c r="C61" s="296"/>
      <c r="D61" s="239"/>
      <c r="E61" s="51">
        <v>0</v>
      </c>
      <c r="F61" s="335"/>
      <c r="G61" s="353"/>
      <c r="I61" s="45"/>
      <c r="J61" s="398"/>
      <c r="K61" s="357"/>
      <c r="L61" s="492"/>
      <c r="M61" s="56">
        <v>5</v>
      </c>
      <c r="N61" s="345"/>
      <c r="O61" s="466"/>
      <c r="P61" s="70"/>
      <c r="Q61" s="82"/>
      <c r="R61" s="358"/>
      <c r="S61" s="285"/>
      <c r="T61" s="446"/>
      <c r="U61" s="73"/>
      <c r="V61" s="464"/>
      <c r="W61" s="465"/>
    </row>
    <row r="62" spans="1:23" ht="12.75" customHeight="1" x14ac:dyDescent="0.25">
      <c r="A62" s="482"/>
      <c r="B62" s="318"/>
      <c r="C62" s="296"/>
      <c r="D62" s="239"/>
      <c r="E62" s="51">
        <v>12</v>
      </c>
      <c r="F62" s="34" t="s">
        <v>15</v>
      </c>
      <c r="G62" s="36">
        <v>0.05</v>
      </c>
      <c r="I62" s="45"/>
      <c r="J62" s="398"/>
      <c r="K62" s="357"/>
      <c r="L62" s="492"/>
      <c r="M62" s="56">
        <v>13</v>
      </c>
      <c r="N62" s="1" t="s">
        <v>15</v>
      </c>
      <c r="O62" s="77">
        <v>0.09</v>
      </c>
      <c r="P62" s="70"/>
      <c r="Q62" s="82"/>
      <c r="R62" s="358"/>
      <c r="S62" s="285"/>
      <c r="T62" s="446"/>
      <c r="U62" s="73"/>
      <c r="V62" s="464"/>
      <c r="W62" s="465"/>
    </row>
    <row r="63" spans="1:23" ht="12.75" customHeight="1" x14ac:dyDescent="0.25">
      <c r="A63" s="482"/>
      <c r="B63" s="318"/>
      <c r="C63" s="296"/>
      <c r="D63" s="239"/>
      <c r="E63" s="51">
        <v>96</v>
      </c>
      <c r="F63" s="335" t="s">
        <v>48</v>
      </c>
      <c r="G63" s="352">
        <v>0.94</v>
      </c>
      <c r="I63" s="45"/>
      <c r="J63" s="398"/>
      <c r="K63" s="357"/>
      <c r="L63" s="492"/>
      <c r="M63" s="56">
        <v>79</v>
      </c>
      <c r="N63" s="345" t="s">
        <v>48</v>
      </c>
      <c r="O63" s="466">
        <v>0.87</v>
      </c>
      <c r="P63" s="71"/>
      <c r="Q63" s="82"/>
      <c r="R63" s="358"/>
      <c r="S63" s="285" t="s">
        <v>133</v>
      </c>
      <c r="T63" s="446"/>
      <c r="U63" s="73"/>
      <c r="V63" s="464"/>
      <c r="W63" s="465"/>
    </row>
    <row r="64" spans="1:23" ht="12.75" customHeight="1" x14ac:dyDescent="0.2">
      <c r="A64" s="482"/>
      <c r="B64" s="318"/>
      <c r="C64" s="296"/>
      <c r="D64" s="239"/>
      <c r="E64" s="51">
        <v>1</v>
      </c>
      <c r="F64" s="335"/>
      <c r="G64" s="353"/>
      <c r="I64" s="45"/>
      <c r="J64" s="398"/>
      <c r="K64" s="357"/>
      <c r="L64" s="492"/>
      <c r="M64" s="56">
        <v>1</v>
      </c>
      <c r="N64" s="345"/>
      <c r="O64" s="466"/>
      <c r="P64" s="70"/>
      <c r="Q64" s="82"/>
      <c r="R64" s="358"/>
      <c r="S64" s="285"/>
      <c r="T64" s="446"/>
      <c r="U64" s="73"/>
      <c r="V64" s="464"/>
      <c r="W64" s="465"/>
    </row>
    <row r="65" spans="1:23" ht="12.75" customHeight="1" x14ac:dyDescent="0.25">
      <c r="A65" s="482"/>
      <c r="B65" s="485" t="s">
        <v>80</v>
      </c>
      <c r="C65" s="486"/>
      <c r="D65" s="487"/>
      <c r="E65" s="51">
        <v>19</v>
      </c>
      <c r="F65" s="34"/>
      <c r="G65" s="27"/>
      <c r="I65" s="45"/>
      <c r="J65" s="357" t="s">
        <v>119</v>
      </c>
      <c r="K65" s="357"/>
      <c r="L65" s="491"/>
      <c r="M65" s="56">
        <v>130</v>
      </c>
      <c r="N65" s="5"/>
      <c r="O65" s="5"/>
      <c r="P65" s="70"/>
      <c r="Q65" s="82"/>
      <c r="R65" s="358"/>
      <c r="S65" s="285"/>
      <c r="T65" s="446"/>
      <c r="U65" s="73"/>
      <c r="V65" s="74"/>
      <c r="W65" s="55"/>
    </row>
    <row r="66" spans="1:23" ht="12.75" customHeight="1" x14ac:dyDescent="0.2">
      <c r="A66" s="482"/>
      <c r="B66" s="490"/>
      <c r="C66" s="357"/>
      <c r="D66" s="491"/>
      <c r="E66" s="51">
        <v>202</v>
      </c>
      <c r="F66" s="34"/>
      <c r="G66" s="27"/>
      <c r="I66" s="45"/>
      <c r="J66" s="357"/>
      <c r="K66" s="357"/>
      <c r="L66" s="491"/>
      <c r="M66" s="56">
        <v>21</v>
      </c>
      <c r="N66" s="5"/>
      <c r="O66" s="5"/>
      <c r="P66" s="70"/>
      <c r="Q66" s="82"/>
      <c r="R66" s="358"/>
      <c r="S66" s="285"/>
      <c r="T66" s="446"/>
      <c r="U66" s="73"/>
      <c r="V66" s="464"/>
      <c r="W66" s="465"/>
    </row>
    <row r="67" spans="1:23" ht="16.5" customHeight="1" x14ac:dyDescent="0.2">
      <c r="A67" s="482"/>
      <c r="B67" s="488"/>
      <c r="C67" s="437"/>
      <c r="D67" s="489"/>
      <c r="E67" s="51">
        <v>13</v>
      </c>
      <c r="F67" s="34"/>
      <c r="G67" s="27"/>
      <c r="I67" s="45"/>
      <c r="J67" s="398" t="s">
        <v>120</v>
      </c>
      <c r="K67" s="357" t="s">
        <v>135</v>
      </c>
      <c r="L67" s="357" t="s">
        <v>120</v>
      </c>
      <c r="M67" s="56"/>
      <c r="N67" s="5"/>
      <c r="O67" s="5"/>
      <c r="P67" s="70"/>
      <c r="Q67" s="82"/>
      <c r="R67" s="358"/>
      <c r="S67" s="285"/>
      <c r="T67" s="446"/>
      <c r="U67" s="73"/>
      <c r="V67" s="464"/>
      <c r="W67" s="465"/>
    </row>
    <row r="68" spans="1:23" ht="12.75" customHeight="1" x14ac:dyDescent="0.25">
      <c r="A68" s="482"/>
      <c r="B68" s="239" t="s">
        <v>84</v>
      </c>
      <c r="C68" s="296" t="s">
        <v>135</v>
      </c>
      <c r="D68" s="239" t="s">
        <v>107</v>
      </c>
      <c r="E68" s="51">
        <v>0</v>
      </c>
      <c r="F68" s="335" t="s">
        <v>4</v>
      </c>
      <c r="G68" s="352">
        <v>0</v>
      </c>
      <c r="I68" s="45"/>
      <c r="J68" s="398"/>
      <c r="K68" s="357"/>
      <c r="L68" s="357"/>
      <c r="M68" s="56">
        <v>0</v>
      </c>
      <c r="N68" s="345" t="s">
        <v>4</v>
      </c>
      <c r="O68" s="466">
        <v>0</v>
      </c>
      <c r="P68" s="71"/>
      <c r="Q68" s="82"/>
      <c r="R68" s="358"/>
      <c r="S68" s="285" t="s">
        <v>134</v>
      </c>
      <c r="T68" s="446"/>
      <c r="U68" s="73"/>
      <c r="V68" s="464"/>
      <c r="W68" s="465"/>
    </row>
    <row r="69" spans="1:23" ht="12.75" customHeight="1" x14ac:dyDescent="0.2">
      <c r="A69" s="482"/>
      <c r="B69" s="239"/>
      <c r="C69" s="296"/>
      <c r="D69" s="239"/>
      <c r="E69" s="51">
        <v>0</v>
      </c>
      <c r="F69" s="335"/>
      <c r="G69" s="353"/>
      <c r="I69" s="45"/>
      <c r="J69" s="398"/>
      <c r="K69" s="357"/>
      <c r="L69" s="357"/>
      <c r="M69" s="56">
        <v>0</v>
      </c>
      <c r="N69" s="345"/>
      <c r="O69" s="466"/>
      <c r="P69" s="70"/>
      <c r="Q69" s="82"/>
      <c r="R69" s="358"/>
      <c r="S69" s="285"/>
      <c r="T69" s="446"/>
      <c r="U69" s="73"/>
      <c r="V69" s="464"/>
      <c r="W69" s="465"/>
    </row>
    <row r="70" spans="1:23" ht="12.75" customHeight="1" x14ac:dyDescent="0.25">
      <c r="A70" s="482"/>
      <c r="B70" s="239"/>
      <c r="C70" s="296"/>
      <c r="D70" s="239"/>
      <c r="E70" s="51">
        <v>10</v>
      </c>
      <c r="F70" s="34" t="s">
        <v>15</v>
      </c>
      <c r="G70" s="36">
        <v>0</v>
      </c>
      <c r="I70" s="45"/>
      <c r="J70" s="398"/>
      <c r="K70" s="357"/>
      <c r="L70" s="357"/>
      <c r="M70" s="56">
        <v>8</v>
      </c>
      <c r="N70" s="1" t="s">
        <v>15</v>
      </c>
      <c r="O70" s="77">
        <v>0.28999999999999998</v>
      </c>
      <c r="P70" s="70"/>
      <c r="Q70" s="82"/>
      <c r="R70" s="358"/>
      <c r="S70" s="285"/>
      <c r="T70" s="446"/>
      <c r="U70" s="73"/>
      <c r="V70" s="74"/>
      <c r="W70" s="55"/>
    </row>
    <row r="71" spans="1:23" ht="12.75" customHeight="1" x14ac:dyDescent="0.2">
      <c r="A71" s="482"/>
      <c r="B71" s="239"/>
      <c r="C71" s="296"/>
      <c r="D71" s="239"/>
      <c r="E71" s="51">
        <v>0</v>
      </c>
      <c r="F71" s="335" t="s">
        <v>48</v>
      </c>
      <c r="G71" s="480">
        <v>1</v>
      </c>
      <c r="I71" s="45"/>
      <c r="J71" s="398"/>
      <c r="K71" s="357"/>
      <c r="L71" s="357"/>
      <c r="M71" s="56">
        <v>6</v>
      </c>
      <c r="N71" s="345" t="s">
        <v>48</v>
      </c>
      <c r="O71" s="467">
        <v>0.71</v>
      </c>
      <c r="P71" s="70"/>
      <c r="Q71" s="82"/>
      <c r="R71" s="358"/>
      <c r="S71" s="285"/>
      <c r="T71" s="446"/>
      <c r="U71" s="73"/>
      <c r="V71" s="464"/>
      <c r="W71" s="465"/>
    </row>
    <row r="72" spans="1:23" ht="12.75" customHeight="1" x14ac:dyDescent="0.2">
      <c r="A72" s="482"/>
      <c r="B72" s="239"/>
      <c r="C72" s="296"/>
      <c r="D72" s="239"/>
      <c r="E72" s="51">
        <v>3</v>
      </c>
      <c r="F72" s="335"/>
      <c r="G72" s="481"/>
      <c r="I72" s="45"/>
      <c r="J72" s="398"/>
      <c r="K72" s="357"/>
      <c r="L72" s="357"/>
      <c r="M72" s="56">
        <v>7</v>
      </c>
      <c r="N72" s="345"/>
      <c r="O72" s="466"/>
      <c r="P72" s="70"/>
      <c r="Q72" s="82"/>
      <c r="R72" s="358"/>
      <c r="S72" s="285"/>
      <c r="T72" s="446"/>
      <c r="U72" s="73"/>
      <c r="V72" s="464"/>
      <c r="W72" s="465"/>
    </row>
    <row r="73" spans="1:23" ht="33.75" customHeight="1" x14ac:dyDescent="0.3">
      <c r="A73" s="482" t="s">
        <v>64</v>
      </c>
      <c r="B73" s="485" t="s">
        <v>85</v>
      </c>
      <c r="C73" s="486"/>
      <c r="D73" s="487"/>
      <c r="E73" s="51">
        <v>144</v>
      </c>
      <c r="F73" s="31"/>
      <c r="G73" s="27"/>
      <c r="I73" s="365" t="s">
        <v>64</v>
      </c>
      <c r="J73" s="357" t="s">
        <v>85</v>
      </c>
      <c r="K73" s="357"/>
      <c r="L73" s="357"/>
      <c r="M73" s="56">
        <v>101</v>
      </c>
      <c r="N73" s="60"/>
      <c r="O73" s="78"/>
      <c r="P73" s="71"/>
      <c r="Q73" s="366" t="s">
        <v>64</v>
      </c>
      <c r="R73" s="358" t="s">
        <v>85</v>
      </c>
      <c r="S73" s="358"/>
      <c r="T73" s="9"/>
      <c r="U73" s="56">
        <v>47</v>
      </c>
      <c r="V73" s="31"/>
      <c r="W73" s="25"/>
    </row>
    <row r="74" spans="1:23" ht="31.5" customHeight="1" x14ac:dyDescent="0.3">
      <c r="A74" s="482"/>
      <c r="B74" s="488"/>
      <c r="C74" s="437"/>
      <c r="D74" s="489"/>
      <c r="E74" s="51">
        <v>90</v>
      </c>
      <c r="F74" s="31"/>
      <c r="G74" s="27"/>
      <c r="I74" s="365"/>
      <c r="J74" s="357"/>
      <c r="K74" s="357"/>
      <c r="L74" s="357"/>
      <c r="M74" s="56">
        <v>50</v>
      </c>
      <c r="N74" s="60"/>
      <c r="O74" s="78"/>
      <c r="P74" s="348"/>
      <c r="Q74" s="367"/>
      <c r="R74" s="358"/>
      <c r="S74" s="358"/>
      <c r="T74" s="9"/>
      <c r="U74" s="56">
        <v>59</v>
      </c>
      <c r="V74" s="31"/>
      <c r="W74" s="25"/>
    </row>
    <row r="75" spans="1:23" ht="12.75" customHeight="1" x14ac:dyDescent="0.2">
      <c r="A75" s="482"/>
      <c r="B75" s="239" t="s">
        <v>86</v>
      </c>
      <c r="C75" s="296" t="s">
        <v>136</v>
      </c>
      <c r="D75" s="318" t="s">
        <v>11</v>
      </c>
      <c r="E75" s="51">
        <v>0</v>
      </c>
      <c r="F75" s="335" t="s">
        <v>4</v>
      </c>
      <c r="G75" s="352">
        <v>0.02</v>
      </c>
      <c r="I75" s="365"/>
      <c r="J75" s="398" t="s">
        <v>86</v>
      </c>
      <c r="K75" s="296" t="s">
        <v>136</v>
      </c>
      <c r="L75" s="355" t="s">
        <v>11</v>
      </c>
      <c r="M75" s="56">
        <v>0</v>
      </c>
      <c r="N75" s="345" t="s">
        <v>4</v>
      </c>
      <c r="O75" s="466">
        <v>0</v>
      </c>
      <c r="P75" s="348"/>
      <c r="Q75" s="367"/>
      <c r="R75" s="358" t="s">
        <v>86</v>
      </c>
      <c r="S75" s="285" t="s">
        <v>11</v>
      </c>
      <c r="T75" s="296" t="s">
        <v>136</v>
      </c>
      <c r="U75" s="56">
        <v>0</v>
      </c>
      <c r="V75" s="345" t="s">
        <v>4</v>
      </c>
      <c r="W75" s="339">
        <v>0</v>
      </c>
    </row>
    <row r="76" spans="1:23" ht="15" customHeight="1" x14ac:dyDescent="0.25">
      <c r="A76" s="482"/>
      <c r="B76" s="239"/>
      <c r="C76" s="296"/>
      <c r="D76" s="318"/>
      <c r="E76" s="51">
        <v>2</v>
      </c>
      <c r="F76" s="335"/>
      <c r="G76" s="353"/>
      <c r="I76" s="365"/>
      <c r="J76" s="398"/>
      <c r="K76" s="296"/>
      <c r="L76" s="355"/>
      <c r="M76" s="56">
        <v>0</v>
      </c>
      <c r="N76" s="345"/>
      <c r="O76" s="466"/>
      <c r="P76" s="71"/>
      <c r="Q76" s="367"/>
      <c r="R76" s="358"/>
      <c r="S76" s="285"/>
      <c r="T76" s="296"/>
      <c r="U76" s="56">
        <v>0</v>
      </c>
      <c r="V76" s="345"/>
      <c r="W76" s="339"/>
    </row>
    <row r="77" spans="1:23" x14ac:dyDescent="0.25">
      <c r="A77" s="482"/>
      <c r="B77" s="239"/>
      <c r="C77" s="296"/>
      <c r="D77" s="318"/>
      <c r="E77" s="51">
        <v>44</v>
      </c>
      <c r="F77" s="34" t="s">
        <v>15</v>
      </c>
      <c r="G77" s="36">
        <v>0.06</v>
      </c>
      <c r="I77" s="365"/>
      <c r="J77" s="398"/>
      <c r="K77" s="296"/>
      <c r="L77" s="355"/>
      <c r="M77" s="56">
        <v>33</v>
      </c>
      <c r="N77" s="1" t="s">
        <v>15</v>
      </c>
      <c r="O77" s="77">
        <v>0</v>
      </c>
      <c r="P77" s="348"/>
      <c r="Q77" s="367"/>
      <c r="R77" s="358"/>
      <c r="S77" s="285"/>
      <c r="T77" s="296"/>
      <c r="U77" s="56">
        <v>36</v>
      </c>
      <c r="V77" s="1" t="s">
        <v>15</v>
      </c>
      <c r="W77" s="4">
        <v>7.0000000000000007E-2</v>
      </c>
    </row>
    <row r="78" spans="1:23" ht="12.75" x14ac:dyDescent="0.2">
      <c r="A78" s="483"/>
      <c r="B78" s="484"/>
      <c r="C78" s="296"/>
      <c r="D78" s="356"/>
      <c r="E78" s="51">
        <v>5</v>
      </c>
      <c r="F78" s="335" t="s">
        <v>48</v>
      </c>
      <c r="G78" s="352">
        <v>0.92</v>
      </c>
      <c r="I78" s="365"/>
      <c r="J78" s="398"/>
      <c r="K78" s="296"/>
      <c r="L78" s="355"/>
      <c r="M78" s="56">
        <v>0</v>
      </c>
      <c r="N78" s="345" t="s">
        <v>48</v>
      </c>
      <c r="O78" s="466">
        <v>1</v>
      </c>
      <c r="P78" s="348"/>
      <c r="Q78" s="367"/>
      <c r="R78" s="358"/>
      <c r="S78" s="285"/>
      <c r="T78" s="296"/>
      <c r="U78" s="56">
        <v>4</v>
      </c>
      <c r="V78" s="345" t="s">
        <v>48</v>
      </c>
      <c r="W78" s="339">
        <v>0.93</v>
      </c>
    </row>
    <row r="79" spans="1:23" ht="12.75" x14ac:dyDescent="0.2">
      <c r="A79" s="482"/>
      <c r="B79" s="239"/>
      <c r="C79" s="296"/>
      <c r="D79" s="318"/>
      <c r="E79" s="51">
        <v>39</v>
      </c>
      <c r="F79" s="335"/>
      <c r="G79" s="353"/>
      <c r="I79" s="365"/>
      <c r="J79" s="398"/>
      <c r="K79" s="296"/>
      <c r="L79" s="355"/>
      <c r="M79" s="56">
        <v>17</v>
      </c>
      <c r="N79" s="345"/>
      <c r="O79" s="466"/>
      <c r="P79" s="348"/>
      <c r="Q79" s="367"/>
      <c r="R79" s="358"/>
      <c r="S79" s="285"/>
      <c r="T79" s="296"/>
      <c r="U79" s="56">
        <v>19</v>
      </c>
      <c r="V79" s="345"/>
      <c r="W79" s="339"/>
    </row>
    <row r="80" spans="1:23" ht="12.75" x14ac:dyDescent="0.2">
      <c r="A80" s="482"/>
      <c r="B80" s="239"/>
      <c r="C80" s="296" t="s">
        <v>136</v>
      </c>
      <c r="D80" s="318" t="s">
        <v>32</v>
      </c>
      <c r="E80" s="51">
        <v>3</v>
      </c>
      <c r="F80" s="335" t="s">
        <v>4</v>
      </c>
      <c r="G80" s="352">
        <v>0.04</v>
      </c>
      <c r="I80" s="365"/>
      <c r="J80" s="398"/>
      <c r="K80" s="296" t="s">
        <v>136</v>
      </c>
      <c r="L80" s="355" t="s">
        <v>32</v>
      </c>
      <c r="M80" s="56">
        <v>0</v>
      </c>
      <c r="N80" s="345" t="s">
        <v>4</v>
      </c>
      <c r="O80" s="466">
        <v>0</v>
      </c>
      <c r="P80" s="348"/>
      <c r="Q80" s="367"/>
      <c r="R80" s="358"/>
      <c r="S80" s="285" t="s">
        <v>32</v>
      </c>
      <c r="T80" s="296" t="s">
        <v>136</v>
      </c>
      <c r="U80" s="56">
        <v>0</v>
      </c>
      <c r="V80" s="345" t="s">
        <v>4</v>
      </c>
      <c r="W80" s="339">
        <v>0</v>
      </c>
    </row>
    <row r="81" spans="1:23" ht="15" x14ac:dyDescent="0.25">
      <c r="A81" s="482"/>
      <c r="B81" s="239"/>
      <c r="C81" s="296"/>
      <c r="D81" s="318"/>
      <c r="E81" s="51">
        <v>1</v>
      </c>
      <c r="F81" s="335"/>
      <c r="G81" s="353"/>
      <c r="I81" s="365"/>
      <c r="J81" s="398"/>
      <c r="K81" s="296"/>
      <c r="L81" s="355"/>
      <c r="M81" s="56">
        <v>0</v>
      </c>
      <c r="N81" s="345"/>
      <c r="O81" s="466"/>
      <c r="P81" s="71"/>
      <c r="Q81" s="367"/>
      <c r="R81" s="358"/>
      <c r="S81" s="285"/>
      <c r="T81" s="296"/>
      <c r="U81" s="56">
        <v>0</v>
      </c>
      <c r="V81" s="345"/>
      <c r="W81" s="339"/>
    </row>
    <row r="82" spans="1:23" x14ac:dyDescent="0.25">
      <c r="A82" s="482"/>
      <c r="B82" s="239"/>
      <c r="C82" s="296"/>
      <c r="D82" s="318"/>
      <c r="E82" s="51">
        <v>39</v>
      </c>
      <c r="F82" s="34" t="s">
        <v>15</v>
      </c>
      <c r="G82" s="36">
        <v>0.12</v>
      </c>
      <c r="I82" s="365"/>
      <c r="J82" s="398"/>
      <c r="K82" s="296"/>
      <c r="L82" s="355"/>
      <c r="M82" s="56">
        <v>30</v>
      </c>
      <c r="N82" s="1" t="s">
        <v>15</v>
      </c>
      <c r="O82" s="77">
        <v>0.02</v>
      </c>
      <c r="P82" s="348"/>
      <c r="Q82" s="367"/>
      <c r="R82" s="358"/>
      <c r="S82" s="285"/>
      <c r="T82" s="296"/>
      <c r="U82" s="56">
        <v>35</v>
      </c>
      <c r="V82" s="1" t="s">
        <v>15</v>
      </c>
      <c r="W82" s="4">
        <v>0.14000000000000001</v>
      </c>
    </row>
    <row r="83" spans="1:23" ht="12.75" x14ac:dyDescent="0.2">
      <c r="A83" s="483"/>
      <c r="B83" s="484"/>
      <c r="C83" s="296"/>
      <c r="D83" s="356"/>
      <c r="E83" s="51">
        <v>11</v>
      </c>
      <c r="F83" s="335" t="s">
        <v>48</v>
      </c>
      <c r="G83" s="352">
        <v>0.83</v>
      </c>
      <c r="I83" s="365"/>
      <c r="J83" s="398"/>
      <c r="K83" s="296"/>
      <c r="L83" s="355"/>
      <c r="M83" s="56">
        <v>1</v>
      </c>
      <c r="N83" s="345" t="s">
        <v>48</v>
      </c>
      <c r="O83" s="466">
        <v>0.98</v>
      </c>
      <c r="P83" s="348"/>
      <c r="Q83" s="367"/>
      <c r="R83" s="358"/>
      <c r="S83" s="285"/>
      <c r="T83" s="296"/>
      <c r="U83" s="56">
        <v>8</v>
      </c>
      <c r="V83" s="345" t="s">
        <v>48</v>
      </c>
      <c r="W83" s="339">
        <v>0.86</v>
      </c>
    </row>
    <row r="84" spans="1:23" ht="12.75" x14ac:dyDescent="0.2">
      <c r="A84" s="482"/>
      <c r="B84" s="239"/>
      <c r="C84" s="296"/>
      <c r="D84" s="318"/>
      <c r="E84" s="51">
        <v>36</v>
      </c>
      <c r="F84" s="335"/>
      <c r="G84" s="353"/>
      <c r="I84" s="365"/>
      <c r="J84" s="398"/>
      <c r="K84" s="296"/>
      <c r="L84" s="355"/>
      <c r="M84" s="56">
        <v>19</v>
      </c>
      <c r="N84" s="345"/>
      <c r="O84" s="466"/>
      <c r="P84" s="348"/>
      <c r="Q84" s="367"/>
      <c r="R84" s="358"/>
      <c r="S84" s="285"/>
      <c r="T84" s="296"/>
      <c r="U84" s="56">
        <v>16</v>
      </c>
      <c r="V84" s="345"/>
      <c r="W84" s="339"/>
    </row>
    <row r="85" spans="1:23" ht="12.75" x14ac:dyDescent="0.2">
      <c r="A85" s="482"/>
      <c r="B85" s="239"/>
      <c r="C85" s="296" t="s">
        <v>137</v>
      </c>
      <c r="D85" s="318" t="s">
        <v>33</v>
      </c>
      <c r="E85" s="51">
        <v>4</v>
      </c>
      <c r="F85" s="335" t="s">
        <v>4</v>
      </c>
      <c r="G85" s="352">
        <v>0.06</v>
      </c>
      <c r="I85" s="365"/>
      <c r="J85" s="398"/>
      <c r="K85" s="296" t="s">
        <v>137</v>
      </c>
      <c r="L85" s="355" t="s">
        <v>33</v>
      </c>
      <c r="M85" s="56">
        <v>0</v>
      </c>
      <c r="N85" s="345" t="s">
        <v>4</v>
      </c>
      <c r="O85" s="466">
        <v>0</v>
      </c>
      <c r="P85" s="348"/>
      <c r="Q85" s="367"/>
      <c r="R85" s="358"/>
      <c r="S85" s="285" t="s">
        <v>33</v>
      </c>
      <c r="T85" s="296" t="s">
        <v>137</v>
      </c>
      <c r="U85" s="56">
        <v>1</v>
      </c>
      <c r="V85" s="345" t="s">
        <v>4</v>
      </c>
      <c r="W85" s="339">
        <v>0.02</v>
      </c>
    </row>
    <row r="86" spans="1:23" ht="15" x14ac:dyDescent="0.25">
      <c r="A86" s="482"/>
      <c r="B86" s="239"/>
      <c r="C86" s="296"/>
      <c r="D86" s="318"/>
      <c r="E86" s="51">
        <v>1</v>
      </c>
      <c r="F86" s="335"/>
      <c r="G86" s="353"/>
      <c r="I86" s="365"/>
      <c r="J86" s="398"/>
      <c r="K86" s="296"/>
      <c r="L86" s="355"/>
      <c r="M86" s="56">
        <v>0</v>
      </c>
      <c r="N86" s="345"/>
      <c r="O86" s="466"/>
      <c r="P86" s="71"/>
      <c r="Q86" s="367"/>
      <c r="R86" s="358"/>
      <c r="S86" s="285"/>
      <c r="T86" s="296"/>
      <c r="U86" s="56">
        <v>0</v>
      </c>
      <c r="V86" s="345"/>
      <c r="W86" s="339"/>
    </row>
    <row r="87" spans="1:23" x14ac:dyDescent="0.25">
      <c r="A87" s="482"/>
      <c r="B87" s="239"/>
      <c r="C87" s="296"/>
      <c r="D87" s="318"/>
      <c r="E87" s="51">
        <v>41</v>
      </c>
      <c r="F87" s="34" t="s">
        <v>15</v>
      </c>
      <c r="G87" s="36">
        <v>0.12</v>
      </c>
      <c r="I87" s="365"/>
      <c r="J87" s="398"/>
      <c r="K87" s="296"/>
      <c r="L87" s="355"/>
      <c r="M87" s="56">
        <v>31</v>
      </c>
      <c r="N87" s="1" t="s">
        <v>15</v>
      </c>
      <c r="O87" s="77">
        <v>0.04</v>
      </c>
      <c r="P87" s="348"/>
      <c r="Q87" s="367"/>
      <c r="R87" s="358"/>
      <c r="S87" s="285"/>
      <c r="T87" s="296"/>
      <c r="U87" s="56">
        <v>36</v>
      </c>
      <c r="V87" s="1" t="s">
        <v>15</v>
      </c>
      <c r="W87" s="4">
        <v>0.1</v>
      </c>
    </row>
    <row r="88" spans="1:23" ht="12.75" x14ac:dyDescent="0.2">
      <c r="A88" s="483"/>
      <c r="B88" s="484"/>
      <c r="C88" s="296"/>
      <c r="D88" s="356"/>
      <c r="E88" s="51">
        <v>11</v>
      </c>
      <c r="F88" s="335" t="s">
        <v>48</v>
      </c>
      <c r="G88" s="352">
        <v>0.82</v>
      </c>
      <c r="I88" s="365"/>
      <c r="J88" s="398"/>
      <c r="K88" s="296"/>
      <c r="L88" s="355"/>
      <c r="M88" s="56">
        <v>2</v>
      </c>
      <c r="N88" s="345" t="s">
        <v>48</v>
      </c>
      <c r="O88" s="466">
        <v>0.96</v>
      </c>
      <c r="P88" s="348"/>
      <c r="Q88" s="367"/>
      <c r="R88" s="358"/>
      <c r="S88" s="285"/>
      <c r="T88" s="296"/>
      <c r="U88" s="56">
        <v>6</v>
      </c>
      <c r="V88" s="345" t="s">
        <v>48</v>
      </c>
      <c r="W88" s="339">
        <v>0.88</v>
      </c>
    </row>
    <row r="89" spans="1:23" ht="12.75" x14ac:dyDescent="0.2">
      <c r="A89" s="482"/>
      <c r="B89" s="239"/>
      <c r="C89" s="296"/>
      <c r="D89" s="318"/>
      <c r="E89" s="51">
        <v>33</v>
      </c>
      <c r="F89" s="335"/>
      <c r="G89" s="353"/>
      <c r="I89" s="365"/>
      <c r="J89" s="398"/>
      <c r="K89" s="296"/>
      <c r="L89" s="355"/>
      <c r="M89" s="56">
        <v>17</v>
      </c>
      <c r="N89" s="345"/>
      <c r="O89" s="466"/>
      <c r="P89" s="348"/>
      <c r="Q89" s="367"/>
      <c r="R89" s="358"/>
      <c r="S89" s="285"/>
      <c r="T89" s="296"/>
      <c r="U89" s="56">
        <v>16</v>
      </c>
      <c r="V89" s="345"/>
      <c r="W89" s="339"/>
    </row>
    <row r="90" spans="1:23" ht="12.75" x14ac:dyDescent="0.2">
      <c r="A90" s="482"/>
      <c r="B90" s="239"/>
      <c r="C90" s="296" t="s">
        <v>136</v>
      </c>
      <c r="D90" s="318" t="s">
        <v>14</v>
      </c>
      <c r="E90" s="51">
        <v>4</v>
      </c>
      <c r="F90" s="335" t="s">
        <v>4</v>
      </c>
      <c r="G90" s="352">
        <v>0.08</v>
      </c>
      <c r="I90" s="365"/>
      <c r="J90" s="398"/>
      <c r="K90" s="296" t="s">
        <v>136</v>
      </c>
      <c r="L90" s="355" t="s">
        <v>14</v>
      </c>
      <c r="M90" s="56">
        <v>0</v>
      </c>
      <c r="N90" s="345" t="s">
        <v>4</v>
      </c>
      <c r="O90" s="466">
        <v>0</v>
      </c>
      <c r="P90" s="348"/>
      <c r="Q90" s="367"/>
      <c r="R90" s="358"/>
      <c r="S90" s="285" t="s">
        <v>14</v>
      </c>
      <c r="T90" s="296" t="s">
        <v>136</v>
      </c>
      <c r="U90" s="56">
        <v>2</v>
      </c>
      <c r="V90" s="345" t="s">
        <v>4</v>
      </c>
      <c r="W90" s="339">
        <v>0.03</v>
      </c>
    </row>
    <row r="91" spans="1:23" ht="15" x14ac:dyDescent="0.25">
      <c r="A91" s="482"/>
      <c r="B91" s="239"/>
      <c r="C91" s="296"/>
      <c r="D91" s="318"/>
      <c r="E91" s="51">
        <v>3</v>
      </c>
      <c r="F91" s="335"/>
      <c r="G91" s="353"/>
      <c r="I91" s="365"/>
      <c r="J91" s="398"/>
      <c r="K91" s="296"/>
      <c r="L91" s="355"/>
      <c r="M91" s="56">
        <v>0</v>
      </c>
      <c r="N91" s="345"/>
      <c r="O91" s="466"/>
      <c r="P91" s="71"/>
      <c r="Q91" s="367"/>
      <c r="R91" s="358"/>
      <c r="S91" s="285"/>
      <c r="T91" s="296"/>
      <c r="U91" s="56">
        <v>0</v>
      </c>
      <c r="V91" s="345"/>
      <c r="W91" s="339"/>
    </row>
    <row r="92" spans="1:23" x14ac:dyDescent="0.25">
      <c r="A92" s="482"/>
      <c r="B92" s="239"/>
      <c r="C92" s="296"/>
      <c r="D92" s="318"/>
      <c r="E92" s="51">
        <v>35</v>
      </c>
      <c r="F92" s="34" t="s">
        <v>15</v>
      </c>
      <c r="G92" s="36">
        <v>0.1</v>
      </c>
      <c r="I92" s="365"/>
      <c r="J92" s="398"/>
      <c r="K92" s="296"/>
      <c r="L92" s="355"/>
      <c r="M92" s="56">
        <v>28</v>
      </c>
      <c r="N92" s="1" t="s">
        <v>15</v>
      </c>
      <c r="O92" s="77">
        <v>0.02</v>
      </c>
      <c r="P92" s="348"/>
      <c r="Q92" s="367"/>
      <c r="R92" s="358"/>
      <c r="S92" s="285"/>
      <c r="T92" s="296"/>
      <c r="U92" s="56">
        <v>34</v>
      </c>
      <c r="V92" s="1" t="s">
        <v>15</v>
      </c>
      <c r="W92" s="4">
        <v>7.0000000000000007E-2</v>
      </c>
    </row>
    <row r="93" spans="1:23" ht="12.75" x14ac:dyDescent="0.2">
      <c r="A93" s="483"/>
      <c r="B93" s="484"/>
      <c r="C93" s="296"/>
      <c r="D93" s="356"/>
      <c r="E93" s="51">
        <v>9</v>
      </c>
      <c r="F93" s="335" t="s">
        <v>48</v>
      </c>
      <c r="G93" s="480">
        <v>0.82</v>
      </c>
      <c r="I93" s="365"/>
      <c r="J93" s="398"/>
      <c r="K93" s="296"/>
      <c r="L93" s="355"/>
      <c r="M93" s="56">
        <v>1</v>
      </c>
      <c r="N93" s="345" t="s">
        <v>48</v>
      </c>
      <c r="O93" s="466">
        <v>0.98</v>
      </c>
      <c r="P93" s="348"/>
      <c r="Q93" s="367"/>
      <c r="R93" s="358"/>
      <c r="S93" s="285"/>
      <c r="T93" s="296"/>
      <c r="U93" s="56">
        <v>4</v>
      </c>
      <c r="V93" s="345" t="s">
        <v>48</v>
      </c>
      <c r="W93" s="339">
        <v>0.9</v>
      </c>
    </row>
    <row r="94" spans="1:23" ht="12.75" x14ac:dyDescent="0.2">
      <c r="A94" s="482"/>
      <c r="B94" s="239"/>
      <c r="C94" s="296"/>
      <c r="D94" s="318"/>
      <c r="E94" s="51">
        <v>39</v>
      </c>
      <c r="F94" s="335"/>
      <c r="G94" s="481"/>
      <c r="I94" s="365"/>
      <c r="J94" s="398"/>
      <c r="K94" s="296"/>
      <c r="L94" s="355"/>
      <c r="M94" s="56">
        <v>21</v>
      </c>
      <c r="N94" s="345"/>
      <c r="O94" s="466"/>
      <c r="P94" s="348"/>
      <c r="Q94" s="367"/>
      <c r="R94" s="358"/>
      <c r="S94" s="285"/>
      <c r="T94" s="296"/>
      <c r="U94" s="56">
        <v>19</v>
      </c>
      <c r="V94" s="345"/>
      <c r="W94" s="339"/>
    </row>
    <row r="95" spans="1:23" ht="12.75" x14ac:dyDescent="0.2">
      <c r="A95" s="482"/>
      <c r="B95" s="239" t="s">
        <v>5</v>
      </c>
      <c r="C95" s="296" t="s">
        <v>136</v>
      </c>
      <c r="D95" s="318" t="s">
        <v>10</v>
      </c>
      <c r="E95" s="51">
        <v>38</v>
      </c>
      <c r="F95" s="335" t="s">
        <v>4</v>
      </c>
      <c r="G95" s="352">
        <v>0.03</v>
      </c>
      <c r="I95" s="365"/>
      <c r="J95" s="398" t="s">
        <v>121</v>
      </c>
      <c r="K95" s="296" t="s">
        <v>136</v>
      </c>
      <c r="L95" s="355" t="s">
        <v>10</v>
      </c>
      <c r="M95" s="56">
        <v>25</v>
      </c>
      <c r="N95" s="345" t="s">
        <v>4</v>
      </c>
      <c r="O95" s="466">
        <v>0</v>
      </c>
      <c r="P95" s="348"/>
      <c r="Q95" s="367"/>
      <c r="R95" s="358" t="s">
        <v>121</v>
      </c>
      <c r="S95" s="285" t="s">
        <v>10</v>
      </c>
      <c r="T95" s="296" t="s">
        <v>136</v>
      </c>
      <c r="U95" s="56">
        <v>31</v>
      </c>
      <c r="V95" s="345" t="s">
        <v>4</v>
      </c>
      <c r="W95" s="339">
        <v>0</v>
      </c>
    </row>
    <row r="96" spans="1:23" ht="15" x14ac:dyDescent="0.25">
      <c r="A96" s="482"/>
      <c r="B96" s="239"/>
      <c r="C96" s="296"/>
      <c r="D96" s="318"/>
      <c r="E96" s="51">
        <v>37</v>
      </c>
      <c r="F96" s="335"/>
      <c r="G96" s="353"/>
      <c r="I96" s="365"/>
      <c r="J96" s="398"/>
      <c r="K96" s="296"/>
      <c r="L96" s="355"/>
      <c r="M96" s="56">
        <v>20</v>
      </c>
      <c r="N96" s="345"/>
      <c r="O96" s="466"/>
      <c r="P96" s="71"/>
      <c r="Q96" s="367"/>
      <c r="R96" s="358"/>
      <c r="S96" s="285"/>
      <c r="T96" s="296"/>
      <c r="U96" s="56">
        <v>23</v>
      </c>
      <c r="V96" s="345"/>
      <c r="W96" s="339"/>
    </row>
    <row r="97" spans="1:23" x14ac:dyDescent="0.25">
      <c r="A97" s="482"/>
      <c r="B97" s="239"/>
      <c r="C97" s="296"/>
      <c r="D97" s="318"/>
      <c r="E97" s="51">
        <v>1</v>
      </c>
      <c r="F97" s="34" t="s">
        <v>15</v>
      </c>
      <c r="G97" s="36">
        <v>0.13</v>
      </c>
      <c r="I97" s="365"/>
      <c r="J97" s="398"/>
      <c r="K97" s="296"/>
      <c r="L97" s="355"/>
      <c r="M97" s="56">
        <v>0</v>
      </c>
      <c r="N97" s="1" t="s">
        <v>15</v>
      </c>
      <c r="O97" s="77">
        <v>0.1</v>
      </c>
      <c r="P97" s="348"/>
      <c r="Q97" s="367"/>
      <c r="R97" s="358"/>
      <c r="S97" s="285"/>
      <c r="T97" s="296"/>
      <c r="U97" s="56">
        <v>0</v>
      </c>
      <c r="V97" s="1" t="s">
        <v>15</v>
      </c>
      <c r="W97" s="4">
        <v>0.08</v>
      </c>
    </row>
    <row r="98" spans="1:23" ht="12.75" x14ac:dyDescent="0.2">
      <c r="A98" s="483"/>
      <c r="B98" s="484"/>
      <c r="C98" s="296"/>
      <c r="D98" s="356"/>
      <c r="E98" s="51">
        <v>2</v>
      </c>
      <c r="F98" s="335" t="s">
        <v>48</v>
      </c>
      <c r="G98" s="352">
        <v>0.83</v>
      </c>
      <c r="I98" s="365"/>
      <c r="J98" s="398"/>
      <c r="K98" s="296"/>
      <c r="L98" s="355"/>
      <c r="M98" s="56">
        <v>0</v>
      </c>
      <c r="N98" s="345" t="s">
        <v>48</v>
      </c>
      <c r="O98" s="466">
        <v>0.9</v>
      </c>
      <c r="P98" s="348"/>
      <c r="Q98" s="367"/>
      <c r="R98" s="358"/>
      <c r="S98" s="285"/>
      <c r="T98" s="296"/>
      <c r="U98" s="56">
        <v>0</v>
      </c>
      <c r="V98" s="345" t="s">
        <v>48</v>
      </c>
      <c r="W98" s="339">
        <v>0.92</v>
      </c>
    </row>
    <row r="99" spans="1:23" ht="12.75" x14ac:dyDescent="0.2">
      <c r="A99" s="482"/>
      <c r="B99" s="239"/>
      <c r="C99" s="296"/>
      <c r="D99" s="318"/>
      <c r="E99" s="51">
        <v>12</v>
      </c>
      <c r="F99" s="335"/>
      <c r="G99" s="353"/>
      <c r="I99" s="365"/>
      <c r="J99" s="398"/>
      <c r="K99" s="296"/>
      <c r="L99" s="355"/>
      <c r="M99" s="56">
        <v>5</v>
      </c>
      <c r="N99" s="345"/>
      <c r="O99" s="466"/>
      <c r="P99" s="348"/>
      <c r="Q99" s="367"/>
      <c r="R99" s="358"/>
      <c r="S99" s="285"/>
      <c r="T99" s="296"/>
      <c r="U99" s="56">
        <v>5</v>
      </c>
      <c r="V99" s="345"/>
      <c r="W99" s="339"/>
    </row>
    <row r="100" spans="1:23" ht="12.75" customHeight="1" x14ac:dyDescent="0.2">
      <c r="A100" s="482"/>
      <c r="B100" s="239"/>
      <c r="C100" s="296" t="s">
        <v>136</v>
      </c>
      <c r="D100" s="266" t="s">
        <v>87</v>
      </c>
      <c r="E100" s="51">
        <v>36</v>
      </c>
      <c r="F100" s="335" t="s">
        <v>4</v>
      </c>
      <c r="G100" s="352">
        <v>0.01</v>
      </c>
      <c r="I100" s="365"/>
      <c r="J100" s="398"/>
      <c r="K100" s="296" t="s">
        <v>136</v>
      </c>
      <c r="L100" s="354" t="s">
        <v>87</v>
      </c>
      <c r="M100" s="56">
        <v>23</v>
      </c>
      <c r="N100" s="345" t="s">
        <v>4</v>
      </c>
      <c r="O100" s="466">
        <v>0</v>
      </c>
      <c r="P100" s="348"/>
      <c r="Q100" s="367"/>
      <c r="R100" s="358"/>
      <c r="S100" s="346" t="s">
        <v>87</v>
      </c>
      <c r="T100" s="296" t="s">
        <v>136</v>
      </c>
      <c r="U100" s="56">
        <v>28</v>
      </c>
      <c r="V100" s="345" t="s">
        <v>4</v>
      </c>
      <c r="W100" s="339">
        <v>0</v>
      </c>
    </row>
    <row r="101" spans="1:23" ht="12.75" customHeight="1" x14ac:dyDescent="0.25">
      <c r="A101" s="482"/>
      <c r="B101" s="239"/>
      <c r="C101" s="296"/>
      <c r="D101" s="266"/>
      <c r="E101" s="51">
        <v>37</v>
      </c>
      <c r="F101" s="335"/>
      <c r="G101" s="353"/>
      <c r="I101" s="365"/>
      <c r="J101" s="398"/>
      <c r="K101" s="296"/>
      <c r="L101" s="355"/>
      <c r="M101" s="56">
        <v>25</v>
      </c>
      <c r="N101" s="345"/>
      <c r="O101" s="466"/>
      <c r="P101" s="71"/>
      <c r="Q101" s="367"/>
      <c r="R101" s="358"/>
      <c r="S101" s="285"/>
      <c r="T101" s="296"/>
      <c r="U101" s="56">
        <v>21</v>
      </c>
      <c r="V101" s="345"/>
      <c r="W101" s="339"/>
    </row>
    <row r="102" spans="1:23" ht="12.75" customHeight="1" x14ac:dyDescent="0.25">
      <c r="A102" s="482"/>
      <c r="B102" s="239"/>
      <c r="C102" s="296"/>
      <c r="D102" s="266"/>
      <c r="E102" s="51">
        <v>0</v>
      </c>
      <c r="F102" s="34" t="s">
        <v>15</v>
      </c>
      <c r="G102" s="36">
        <v>0.18</v>
      </c>
      <c r="I102" s="365"/>
      <c r="J102" s="398"/>
      <c r="K102" s="296"/>
      <c r="L102" s="355"/>
      <c r="M102" s="56">
        <v>0</v>
      </c>
      <c r="N102" s="1" t="s">
        <v>15</v>
      </c>
      <c r="O102" s="77">
        <v>0.04</v>
      </c>
      <c r="P102" s="348"/>
      <c r="Q102" s="367"/>
      <c r="R102" s="358"/>
      <c r="S102" s="285"/>
      <c r="T102" s="296"/>
      <c r="U102" s="56">
        <v>0</v>
      </c>
      <c r="V102" s="1" t="s">
        <v>15</v>
      </c>
      <c r="W102" s="4">
        <v>0.17</v>
      </c>
    </row>
    <row r="103" spans="1:23" ht="12.75" customHeight="1" x14ac:dyDescent="0.2">
      <c r="A103" s="483"/>
      <c r="B103" s="484"/>
      <c r="C103" s="296"/>
      <c r="D103" s="267"/>
      <c r="E103" s="51">
        <v>1</v>
      </c>
      <c r="F103" s="335" t="s">
        <v>48</v>
      </c>
      <c r="G103" s="352">
        <v>0.81</v>
      </c>
      <c r="I103" s="365"/>
      <c r="J103" s="398"/>
      <c r="K103" s="296"/>
      <c r="L103" s="355"/>
      <c r="M103" s="56">
        <v>0</v>
      </c>
      <c r="N103" s="345" t="s">
        <v>48</v>
      </c>
      <c r="O103" s="466">
        <v>0.96</v>
      </c>
      <c r="P103" s="348"/>
      <c r="Q103" s="367"/>
      <c r="R103" s="358"/>
      <c r="S103" s="285"/>
      <c r="T103" s="296"/>
      <c r="U103" s="56">
        <v>0</v>
      </c>
      <c r="V103" s="345" t="s">
        <v>48</v>
      </c>
      <c r="W103" s="339">
        <v>0.83</v>
      </c>
    </row>
    <row r="104" spans="1:23" ht="12.75" customHeight="1" x14ac:dyDescent="0.2">
      <c r="A104" s="482"/>
      <c r="B104" s="239"/>
      <c r="C104" s="296"/>
      <c r="D104" s="266"/>
      <c r="E104" s="51">
        <v>16</v>
      </c>
      <c r="F104" s="335"/>
      <c r="G104" s="353"/>
      <c r="I104" s="365"/>
      <c r="J104" s="398"/>
      <c r="K104" s="296"/>
      <c r="L104" s="355"/>
      <c r="M104" s="56">
        <v>2</v>
      </c>
      <c r="N104" s="345"/>
      <c r="O104" s="466"/>
      <c r="P104" s="70"/>
      <c r="Q104" s="368"/>
      <c r="R104" s="358"/>
      <c r="S104" s="285"/>
      <c r="T104" s="296"/>
      <c r="U104" s="56">
        <v>10</v>
      </c>
      <c r="V104" s="345"/>
      <c r="W104" s="339"/>
    </row>
    <row r="105" spans="1:23" ht="12.75" customHeight="1" x14ac:dyDescent="0.25">
      <c r="A105" s="482" t="s">
        <v>66</v>
      </c>
      <c r="B105" s="485" t="s">
        <v>88</v>
      </c>
      <c r="C105" s="486"/>
      <c r="D105" s="487"/>
      <c r="E105" s="51">
        <v>48</v>
      </c>
      <c r="F105" s="34"/>
      <c r="G105" s="27"/>
      <c r="I105" s="365" t="s">
        <v>66</v>
      </c>
      <c r="J105" s="357" t="s">
        <v>88</v>
      </c>
      <c r="K105" s="357"/>
      <c r="L105" s="357"/>
      <c r="M105" s="56">
        <v>36</v>
      </c>
      <c r="N105" s="10"/>
      <c r="O105" s="78"/>
      <c r="P105" s="71"/>
      <c r="Q105" s="366" t="s">
        <v>66</v>
      </c>
      <c r="R105" s="358" t="s">
        <v>88</v>
      </c>
      <c r="S105" s="358"/>
      <c r="T105" s="7"/>
      <c r="U105" s="56">
        <v>75</v>
      </c>
      <c r="V105" s="10"/>
      <c r="W105" s="8"/>
    </row>
    <row r="106" spans="1:23" ht="12.75" customHeight="1" x14ac:dyDescent="0.25">
      <c r="A106" s="482"/>
      <c r="B106" s="488"/>
      <c r="C106" s="437"/>
      <c r="D106" s="489"/>
      <c r="E106" s="51">
        <v>186</v>
      </c>
      <c r="F106" s="34"/>
      <c r="G106" s="27"/>
      <c r="I106" s="365"/>
      <c r="J106" s="357"/>
      <c r="K106" s="357"/>
      <c r="L106" s="357"/>
      <c r="M106" s="56">
        <v>115</v>
      </c>
      <c r="N106" s="10"/>
      <c r="O106" s="78"/>
      <c r="P106" s="70"/>
      <c r="Q106" s="366"/>
      <c r="R106" s="358"/>
      <c r="S106" s="358"/>
      <c r="T106" s="7"/>
      <c r="U106" s="56">
        <v>31</v>
      </c>
      <c r="V106" s="1"/>
      <c r="W106" s="4"/>
    </row>
    <row r="107" spans="1:23" ht="12.75" customHeight="1" x14ac:dyDescent="0.2">
      <c r="A107" s="482"/>
      <c r="B107" s="239" t="s">
        <v>89</v>
      </c>
      <c r="C107" s="296" t="s">
        <v>138</v>
      </c>
      <c r="D107" s="266" t="s">
        <v>29</v>
      </c>
      <c r="E107" s="51">
        <v>92</v>
      </c>
      <c r="F107" s="335" t="s">
        <v>4</v>
      </c>
      <c r="G107" s="352">
        <v>0.05</v>
      </c>
      <c r="I107" s="365"/>
      <c r="J107" s="398" t="s">
        <v>89</v>
      </c>
      <c r="K107" s="296" t="s">
        <v>138</v>
      </c>
      <c r="L107" s="354" t="s">
        <v>29</v>
      </c>
      <c r="M107" s="56">
        <v>47</v>
      </c>
      <c r="N107" s="345" t="s">
        <v>4</v>
      </c>
      <c r="O107" s="466">
        <v>0.02</v>
      </c>
      <c r="P107" s="70"/>
      <c r="Q107" s="366"/>
      <c r="R107" s="358" t="s">
        <v>89</v>
      </c>
      <c r="S107" s="346" t="s">
        <v>29</v>
      </c>
      <c r="T107" s="296" t="s">
        <v>138</v>
      </c>
      <c r="U107" s="56">
        <v>11</v>
      </c>
      <c r="V107" s="345" t="s">
        <v>4</v>
      </c>
      <c r="W107" s="339">
        <v>0.06</v>
      </c>
    </row>
    <row r="108" spans="1:23" ht="12.75" customHeight="1" x14ac:dyDescent="0.2">
      <c r="A108" s="482"/>
      <c r="B108" s="239"/>
      <c r="C108" s="296"/>
      <c r="D108" s="266"/>
      <c r="E108" s="51">
        <v>60</v>
      </c>
      <c r="F108" s="335"/>
      <c r="G108" s="353"/>
      <c r="I108" s="365"/>
      <c r="J108" s="398"/>
      <c r="K108" s="296"/>
      <c r="L108" s="355"/>
      <c r="M108" s="56">
        <v>51</v>
      </c>
      <c r="N108" s="345"/>
      <c r="O108" s="466"/>
      <c r="P108" s="70"/>
      <c r="Q108" s="366"/>
      <c r="R108" s="358"/>
      <c r="S108" s="285"/>
      <c r="T108" s="296"/>
      <c r="U108" s="56">
        <v>18</v>
      </c>
      <c r="V108" s="345"/>
      <c r="W108" s="339"/>
    </row>
    <row r="109" spans="1:23" ht="12.75" customHeight="1" x14ac:dyDescent="0.25">
      <c r="A109" s="482"/>
      <c r="B109" s="239"/>
      <c r="C109" s="296"/>
      <c r="D109" s="266"/>
      <c r="E109" s="51">
        <v>2</v>
      </c>
      <c r="F109" s="34" t="s">
        <v>15</v>
      </c>
      <c r="G109" s="36">
        <v>0.13</v>
      </c>
      <c r="I109" s="365"/>
      <c r="J109" s="398"/>
      <c r="K109" s="296"/>
      <c r="L109" s="355"/>
      <c r="M109" s="56">
        <v>1</v>
      </c>
      <c r="N109" s="1" t="s">
        <v>15</v>
      </c>
      <c r="O109" s="77">
        <v>0.09</v>
      </c>
      <c r="P109" s="70"/>
      <c r="Q109" s="366"/>
      <c r="R109" s="358"/>
      <c r="S109" s="285"/>
      <c r="T109" s="296"/>
      <c r="U109" s="56">
        <v>0</v>
      </c>
      <c r="V109" s="1" t="s">
        <v>15</v>
      </c>
      <c r="W109" s="4">
        <v>0</v>
      </c>
    </row>
    <row r="110" spans="1:23" ht="12.75" customHeight="1" x14ac:dyDescent="0.25">
      <c r="A110" s="483"/>
      <c r="B110" s="484"/>
      <c r="C110" s="296"/>
      <c r="D110" s="267"/>
      <c r="E110" s="51">
        <v>7</v>
      </c>
      <c r="F110" s="335" t="s">
        <v>48</v>
      </c>
      <c r="G110" s="352">
        <v>0.82</v>
      </c>
      <c r="I110" s="365"/>
      <c r="J110" s="398"/>
      <c r="K110" s="296"/>
      <c r="L110" s="355"/>
      <c r="M110" s="56">
        <v>1</v>
      </c>
      <c r="N110" s="345" t="s">
        <v>48</v>
      </c>
      <c r="O110" s="466">
        <v>0.89</v>
      </c>
      <c r="P110" s="71"/>
      <c r="Q110" s="366"/>
      <c r="R110" s="358"/>
      <c r="S110" s="285"/>
      <c r="T110" s="296"/>
      <c r="U110" s="56">
        <v>2</v>
      </c>
      <c r="V110" s="345" t="s">
        <v>48</v>
      </c>
      <c r="W110" s="339">
        <v>0.94</v>
      </c>
    </row>
    <row r="111" spans="1:23" ht="12.75" customHeight="1" x14ac:dyDescent="0.2">
      <c r="A111" s="482"/>
      <c r="B111" s="239"/>
      <c r="C111" s="296"/>
      <c r="D111" s="266"/>
      <c r="E111" s="51">
        <v>25</v>
      </c>
      <c r="F111" s="335"/>
      <c r="G111" s="353"/>
      <c r="I111" s="365"/>
      <c r="J111" s="398"/>
      <c r="K111" s="296"/>
      <c r="L111" s="355"/>
      <c r="M111" s="56">
        <v>10</v>
      </c>
      <c r="N111" s="345"/>
      <c r="O111" s="466"/>
      <c r="P111" s="70"/>
      <c r="Q111" s="366"/>
      <c r="R111" s="358"/>
      <c r="S111" s="285"/>
      <c r="T111" s="296"/>
      <c r="U111" s="56">
        <v>0</v>
      </c>
      <c r="V111" s="345"/>
      <c r="W111" s="339"/>
    </row>
    <row r="112" spans="1:23" ht="12.75" customHeight="1" x14ac:dyDescent="0.2">
      <c r="A112" s="482"/>
      <c r="B112" s="239"/>
      <c r="C112" s="296" t="s">
        <v>138</v>
      </c>
      <c r="D112" s="266" t="s">
        <v>30</v>
      </c>
      <c r="E112" s="51">
        <v>94</v>
      </c>
      <c r="F112" s="335" t="s">
        <v>4</v>
      </c>
      <c r="G112" s="352">
        <v>0.04</v>
      </c>
      <c r="I112" s="365"/>
      <c r="J112" s="398"/>
      <c r="K112" s="296" t="s">
        <v>138</v>
      </c>
      <c r="L112" s="354" t="s">
        <v>30</v>
      </c>
      <c r="M112" s="56">
        <v>57</v>
      </c>
      <c r="N112" s="345" t="s">
        <v>4</v>
      </c>
      <c r="O112" s="466">
        <v>0.02</v>
      </c>
      <c r="P112" s="70"/>
      <c r="Q112" s="366"/>
      <c r="R112" s="358"/>
      <c r="S112" s="346" t="s">
        <v>30</v>
      </c>
      <c r="T112" s="296" t="s">
        <v>138</v>
      </c>
      <c r="U112" s="56">
        <v>12</v>
      </c>
      <c r="V112" s="345" t="s">
        <v>4</v>
      </c>
      <c r="W112" s="339">
        <v>0.03</v>
      </c>
    </row>
    <row r="113" spans="1:23" ht="12.75" customHeight="1" x14ac:dyDescent="0.2">
      <c r="A113" s="482"/>
      <c r="B113" s="239"/>
      <c r="C113" s="296"/>
      <c r="D113" s="266"/>
      <c r="E113" s="51">
        <v>54</v>
      </c>
      <c r="F113" s="335"/>
      <c r="G113" s="353"/>
      <c r="I113" s="365"/>
      <c r="J113" s="398"/>
      <c r="K113" s="296"/>
      <c r="L113" s="355"/>
      <c r="M113" s="56">
        <v>44</v>
      </c>
      <c r="N113" s="345"/>
      <c r="O113" s="466"/>
      <c r="P113" s="70"/>
      <c r="Q113" s="366"/>
      <c r="R113" s="358"/>
      <c r="S113" s="285"/>
      <c r="T113" s="296"/>
      <c r="U113" s="56">
        <v>17</v>
      </c>
      <c r="V113" s="345"/>
      <c r="W113" s="339"/>
    </row>
    <row r="114" spans="1:23" ht="12.75" customHeight="1" x14ac:dyDescent="0.25">
      <c r="A114" s="482"/>
      <c r="B114" s="239"/>
      <c r="C114" s="296"/>
      <c r="D114" s="266"/>
      <c r="E114" s="51">
        <v>3</v>
      </c>
      <c r="F114" s="34" t="s">
        <v>15</v>
      </c>
      <c r="G114" s="36">
        <v>0.16</v>
      </c>
      <c r="I114" s="365"/>
      <c r="J114" s="398"/>
      <c r="K114" s="296"/>
      <c r="L114" s="355"/>
      <c r="M114" s="56">
        <v>1</v>
      </c>
      <c r="N114" s="1" t="s">
        <v>15</v>
      </c>
      <c r="O114" s="77">
        <v>0.1</v>
      </c>
      <c r="P114" s="70"/>
      <c r="Q114" s="366"/>
      <c r="R114" s="358"/>
      <c r="S114" s="285"/>
      <c r="T114" s="296"/>
      <c r="U114" s="56">
        <v>0</v>
      </c>
      <c r="V114" s="1" t="s">
        <v>15</v>
      </c>
      <c r="W114" s="4">
        <v>0.03</v>
      </c>
    </row>
    <row r="115" spans="1:23" ht="12.75" customHeight="1" x14ac:dyDescent="0.25">
      <c r="A115" s="483"/>
      <c r="B115" s="484"/>
      <c r="C115" s="296"/>
      <c r="D115" s="267"/>
      <c r="E115" s="51">
        <v>5</v>
      </c>
      <c r="F115" s="335" t="s">
        <v>48</v>
      </c>
      <c r="G115" s="352">
        <v>0.8</v>
      </c>
      <c r="I115" s="365"/>
      <c r="J115" s="398"/>
      <c r="K115" s="296"/>
      <c r="L115" s="355"/>
      <c r="M115" s="56">
        <v>1</v>
      </c>
      <c r="N115" s="345" t="s">
        <v>48</v>
      </c>
      <c r="O115" s="466">
        <v>0.88</v>
      </c>
      <c r="P115" s="71"/>
      <c r="Q115" s="366"/>
      <c r="R115" s="358"/>
      <c r="S115" s="285"/>
      <c r="T115" s="296"/>
      <c r="U115" s="56">
        <v>1</v>
      </c>
      <c r="V115" s="345" t="s">
        <v>48</v>
      </c>
      <c r="W115" s="339">
        <v>0.94</v>
      </c>
    </row>
    <row r="116" spans="1:23" ht="12.75" customHeight="1" x14ac:dyDescent="0.2">
      <c r="A116" s="482"/>
      <c r="B116" s="239"/>
      <c r="C116" s="296"/>
      <c r="D116" s="266"/>
      <c r="E116" s="51">
        <v>30</v>
      </c>
      <c r="F116" s="335"/>
      <c r="G116" s="353"/>
      <c r="I116" s="365"/>
      <c r="J116" s="398"/>
      <c r="K116" s="296"/>
      <c r="L116" s="355"/>
      <c r="M116" s="56">
        <v>12</v>
      </c>
      <c r="N116" s="345"/>
      <c r="O116" s="466"/>
      <c r="P116" s="70"/>
      <c r="Q116" s="366"/>
      <c r="R116" s="358"/>
      <c r="S116" s="285"/>
      <c r="T116" s="296"/>
      <c r="U116" s="56">
        <v>1</v>
      </c>
      <c r="V116" s="345"/>
      <c r="W116" s="339"/>
    </row>
    <row r="117" spans="1:23" ht="12.75" customHeight="1" x14ac:dyDescent="0.2">
      <c r="A117" s="482"/>
      <c r="B117" s="239"/>
      <c r="C117" s="296" t="s">
        <v>138</v>
      </c>
      <c r="D117" s="266" t="s">
        <v>90</v>
      </c>
      <c r="E117" s="51">
        <v>88</v>
      </c>
      <c r="F117" s="335" t="s">
        <v>4</v>
      </c>
      <c r="G117" s="352">
        <v>0.03</v>
      </c>
      <c r="I117" s="365"/>
      <c r="J117" s="398"/>
      <c r="K117" s="296" t="s">
        <v>138</v>
      </c>
      <c r="L117" s="354" t="s">
        <v>90</v>
      </c>
      <c r="M117" s="56">
        <v>46</v>
      </c>
      <c r="N117" s="345" t="s">
        <v>4</v>
      </c>
      <c r="O117" s="466">
        <v>0.01</v>
      </c>
      <c r="P117" s="70"/>
      <c r="Q117" s="366"/>
      <c r="R117" s="358"/>
      <c r="S117" s="346" t="s">
        <v>90</v>
      </c>
      <c r="T117" s="296" t="s">
        <v>138</v>
      </c>
      <c r="U117" s="56">
        <v>10</v>
      </c>
      <c r="V117" s="345" t="s">
        <v>4</v>
      </c>
      <c r="W117" s="339">
        <v>0</v>
      </c>
    </row>
    <row r="118" spans="1:23" ht="12.75" customHeight="1" x14ac:dyDescent="0.2">
      <c r="A118" s="482"/>
      <c r="B118" s="239"/>
      <c r="C118" s="296"/>
      <c r="D118" s="266"/>
      <c r="E118" s="51">
        <v>63</v>
      </c>
      <c r="F118" s="335"/>
      <c r="G118" s="353"/>
      <c r="I118" s="365"/>
      <c r="J118" s="398"/>
      <c r="K118" s="296"/>
      <c r="L118" s="355"/>
      <c r="M118" s="56">
        <v>55</v>
      </c>
      <c r="N118" s="345"/>
      <c r="O118" s="466"/>
      <c r="P118" s="70"/>
      <c r="Q118" s="366"/>
      <c r="R118" s="358"/>
      <c r="S118" s="285"/>
      <c r="T118" s="296"/>
      <c r="U118" s="56">
        <v>20</v>
      </c>
      <c r="V118" s="345"/>
      <c r="W118" s="339"/>
    </row>
    <row r="119" spans="1:23" ht="12.75" customHeight="1" x14ac:dyDescent="0.25">
      <c r="A119" s="482"/>
      <c r="B119" s="239"/>
      <c r="C119" s="296"/>
      <c r="D119" s="266"/>
      <c r="E119" s="51">
        <v>2</v>
      </c>
      <c r="F119" s="34" t="s">
        <v>15</v>
      </c>
      <c r="G119" s="36">
        <v>0.16</v>
      </c>
      <c r="I119" s="365"/>
      <c r="J119" s="398"/>
      <c r="K119" s="296"/>
      <c r="L119" s="355"/>
      <c r="M119" s="56">
        <v>1</v>
      </c>
      <c r="N119" s="1" t="s">
        <v>15</v>
      </c>
      <c r="O119" s="77">
        <v>0.11</v>
      </c>
      <c r="P119" s="70"/>
      <c r="Q119" s="366"/>
      <c r="R119" s="358"/>
      <c r="S119" s="285"/>
      <c r="T119" s="296"/>
      <c r="U119" s="56">
        <v>0</v>
      </c>
      <c r="V119" s="1" t="s">
        <v>15</v>
      </c>
      <c r="W119" s="4">
        <v>0.03</v>
      </c>
    </row>
    <row r="120" spans="1:23" ht="12.75" customHeight="1" x14ac:dyDescent="0.25">
      <c r="A120" s="483"/>
      <c r="B120" s="484"/>
      <c r="C120" s="296"/>
      <c r="D120" s="267"/>
      <c r="E120" s="51">
        <v>3</v>
      </c>
      <c r="F120" s="335" t="s">
        <v>48</v>
      </c>
      <c r="G120" s="352">
        <v>0.81</v>
      </c>
      <c r="I120" s="365"/>
      <c r="J120" s="398"/>
      <c r="K120" s="296"/>
      <c r="L120" s="355"/>
      <c r="M120" s="56">
        <v>0</v>
      </c>
      <c r="N120" s="345" t="s">
        <v>48</v>
      </c>
      <c r="O120" s="466">
        <v>0.88</v>
      </c>
      <c r="P120" s="71"/>
      <c r="Q120" s="366"/>
      <c r="R120" s="358"/>
      <c r="S120" s="285"/>
      <c r="T120" s="296"/>
      <c r="U120" s="56">
        <v>0</v>
      </c>
      <c r="V120" s="345" t="s">
        <v>48</v>
      </c>
      <c r="W120" s="339">
        <v>0.97</v>
      </c>
    </row>
    <row r="121" spans="1:23" ht="12.75" customHeight="1" x14ac:dyDescent="0.2">
      <c r="A121" s="482"/>
      <c r="B121" s="239"/>
      <c r="C121" s="296"/>
      <c r="D121" s="266"/>
      <c r="E121" s="51">
        <v>30</v>
      </c>
      <c r="F121" s="335"/>
      <c r="G121" s="353"/>
      <c r="I121" s="365"/>
      <c r="J121" s="398"/>
      <c r="K121" s="296"/>
      <c r="L121" s="355"/>
      <c r="M121" s="56">
        <v>13</v>
      </c>
      <c r="N121" s="345"/>
      <c r="O121" s="466"/>
      <c r="P121" s="70"/>
      <c r="Q121" s="366"/>
      <c r="R121" s="358"/>
      <c r="S121" s="285"/>
      <c r="T121" s="296"/>
      <c r="U121" s="56">
        <v>1</v>
      </c>
      <c r="V121" s="345"/>
      <c r="W121" s="339"/>
    </row>
    <row r="122" spans="1:23" ht="12.75" customHeight="1" x14ac:dyDescent="0.2">
      <c r="A122" s="482"/>
      <c r="B122" s="239" t="s">
        <v>91</v>
      </c>
      <c r="C122" s="296" t="s">
        <v>138</v>
      </c>
      <c r="D122" s="318" t="s">
        <v>24</v>
      </c>
      <c r="E122" s="51">
        <v>96</v>
      </c>
      <c r="F122" s="335" t="s">
        <v>4</v>
      </c>
      <c r="G122" s="352">
        <v>0.04</v>
      </c>
      <c r="I122" s="365"/>
      <c r="J122" s="398" t="s">
        <v>91</v>
      </c>
      <c r="K122" s="296" t="s">
        <v>138</v>
      </c>
      <c r="L122" s="355" t="s">
        <v>24</v>
      </c>
      <c r="M122" s="56">
        <v>53</v>
      </c>
      <c r="N122" s="345" t="s">
        <v>4</v>
      </c>
      <c r="O122" s="466">
        <v>0.06</v>
      </c>
      <c r="P122" s="70"/>
      <c r="Q122" s="366"/>
      <c r="R122" s="358" t="s">
        <v>91</v>
      </c>
      <c r="S122" s="285" t="s">
        <v>24</v>
      </c>
      <c r="T122" s="296" t="s">
        <v>138</v>
      </c>
      <c r="U122" s="56">
        <v>13</v>
      </c>
      <c r="V122" s="345" t="s">
        <v>4</v>
      </c>
      <c r="W122" s="339">
        <v>0</v>
      </c>
    </row>
    <row r="123" spans="1:23" ht="12.75" customHeight="1" x14ac:dyDescent="0.2">
      <c r="A123" s="482"/>
      <c r="B123" s="239"/>
      <c r="C123" s="296"/>
      <c r="D123" s="318"/>
      <c r="E123" s="51">
        <v>6</v>
      </c>
      <c r="F123" s="335"/>
      <c r="G123" s="353"/>
      <c r="I123" s="365"/>
      <c r="J123" s="398"/>
      <c r="K123" s="296"/>
      <c r="L123" s="355"/>
      <c r="M123" s="56">
        <v>7</v>
      </c>
      <c r="N123" s="345"/>
      <c r="O123" s="466"/>
      <c r="P123" s="70"/>
      <c r="Q123" s="366"/>
      <c r="R123" s="358"/>
      <c r="S123" s="285"/>
      <c r="T123" s="296"/>
      <c r="U123" s="56">
        <v>0</v>
      </c>
      <c r="V123" s="345"/>
      <c r="W123" s="339"/>
    </row>
    <row r="124" spans="1:23" ht="12.75" customHeight="1" x14ac:dyDescent="0.25">
      <c r="A124" s="482"/>
      <c r="B124" s="239"/>
      <c r="C124" s="296"/>
      <c r="D124" s="318"/>
      <c r="E124" s="51">
        <v>20</v>
      </c>
      <c r="F124" s="34" t="s">
        <v>15</v>
      </c>
      <c r="G124" s="36">
        <v>0.11</v>
      </c>
      <c r="I124" s="365"/>
      <c r="J124" s="398"/>
      <c r="K124" s="296"/>
      <c r="L124" s="355"/>
      <c r="M124" s="56">
        <v>9</v>
      </c>
      <c r="N124" s="1" t="s">
        <v>15</v>
      </c>
      <c r="O124" s="77">
        <v>0.08</v>
      </c>
      <c r="P124" s="70"/>
      <c r="Q124" s="366"/>
      <c r="R124" s="358"/>
      <c r="S124" s="285"/>
      <c r="T124" s="296"/>
      <c r="U124" s="56">
        <v>2</v>
      </c>
      <c r="V124" s="1" t="s">
        <v>15</v>
      </c>
      <c r="W124" s="4">
        <v>0.06</v>
      </c>
    </row>
    <row r="125" spans="1:23" ht="12.75" customHeight="1" x14ac:dyDescent="0.25">
      <c r="A125" s="483"/>
      <c r="B125" s="484"/>
      <c r="C125" s="296"/>
      <c r="D125" s="356"/>
      <c r="E125" s="51">
        <v>62</v>
      </c>
      <c r="F125" s="335" t="s">
        <v>48</v>
      </c>
      <c r="G125" s="352">
        <v>0.85</v>
      </c>
      <c r="I125" s="365"/>
      <c r="J125" s="398"/>
      <c r="K125" s="296"/>
      <c r="L125" s="355"/>
      <c r="M125" s="56">
        <v>46</v>
      </c>
      <c r="N125" s="345" t="s">
        <v>48</v>
      </c>
      <c r="O125" s="466">
        <v>0.86</v>
      </c>
      <c r="P125" s="71"/>
      <c r="Q125" s="366"/>
      <c r="R125" s="358"/>
      <c r="S125" s="285"/>
      <c r="T125" s="296"/>
      <c r="U125" s="56">
        <v>16</v>
      </c>
      <c r="V125" s="345" t="s">
        <v>48</v>
      </c>
      <c r="W125" s="339">
        <v>0.94</v>
      </c>
    </row>
    <row r="126" spans="1:23" ht="12.75" customHeight="1" x14ac:dyDescent="0.2">
      <c r="A126" s="482"/>
      <c r="B126" s="239"/>
      <c r="C126" s="296"/>
      <c r="D126" s="318"/>
      <c r="E126" s="51">
        <v>2</v>
      </c>
      <c r="F126" s="335"/>
      <c r="G126" s="353"/>
      <c r="I126" s="365"/>
      <c r="J126" s="398"/>
      <c r="K126" s="296"/>
      <c r="L126" s="355"/>
      <c r="M126" s="56">
        <v>0</v>
      </c>
      <c r="N126" s="345"/>
      <c r="O126" s="466"/>
      <c r="P126" s="70"/>
      <c r="Q126" s="366"/>
      <c r="R126" s="358"/>
      <c r="S126" s="285"/>
      <c r="T126" s="296"/>
      <c r="U126" s="56">
        <v>0</v>
      </c>
      <c r="V126" s="345"/>
      <c r="W126" s="339"/>
    </row>
    <row r="127" spans="1:23" ht="12.75" customHeight="1" x14ac:dyDescent="0.2">
      <c r="A127" s="482"/>
      <c r="B127" s="239"/>
      <c r="C127" s="296" t="s">
        <v>138</v>
      </c>
      <c r="D127" s="318" t="s">
        <v>25</v>
      </c>
      <c r="E127" s="51">
        <v>99</v>
      </c>
      <c r="F127" s="335" t="s">
        <v>4</v>
      </c>
      <c r="G127" s="352">
        <v>0.04</v>
      </c>
      <c r="I127" s="365"/>
      <c r="J127" s="398"/>
      <c r="K127" s="296" t="s">
        <v>138</v>
      </c>
      <c r="L127" s="355" t="s">
        <v>25</v>
      </c>
      <c r="M127" s="56">
        <v>50</v>
      </c>
      <c r="N127" s="345" t="s">
        <v>4</v>
      </c>
      <c r="O127" s="466">
        <v>0.04</v>
      </c>
      <c r="P127" s="70"/>
      <c r="Q127" s="366"/>
      <c r="R127" s="358"/>
      <c r="S127" s="285" t="s">
        <v>25</v>
      </c>
      <c r="T127" s="296" t="s">
        <v>138</v>
      </c>
      <c r="U127" s="56">
        <v>15</v>
      </c>
      <c r="V127" s="345" t="s">
        <v>4</v>
      </c>
      <c r="W127" s="339">
        <v>0.06</v>
      </c>
    </row>
    <row r="128" spans="1:23" ht="12.75" customHeight="1" x14ac:dyDescent="0.2">
      <c r="A128" s="482"/>
      <c r="B128" s="239"/>
      <c r="C128" s="296"/>
      <c r="D128" s="318"/>
      <c r="E128" s="51">
        <v>5</v>
      </c>
      <c r="F128" s="335"/>
      <c r="G128" s="353"/>
      <c r="I128" s="365"/>
      <c r="J128" s="398"/>
      <c r="K128" s="296"/>
      <c r="L128" s="355"/>
      <c r="M128" s="56">
        <v>5</v>
      </c>
      <c r="N128" s="345"/>
      <c r="O128" s="466"/>
      <c r="P128" s="70"/>
      <c r="Q128" s="366"/>
      <c r="R128" s="358"/>
      <c r="S128" s="285"/>
      <c r="T128" s="296"/>
      <c r="U128" s="56">
        <v>2</v>
      </c>
      <c r="V128" s="345"/>
      <c r="W128" s="339"/>
    </row>
    <row r="129" spans="1:23" ht="12.75" customHeight="1" x14ac:dyDescent="0.25">
      <c r="A129" s="482"/>
      <c r="B129" s="239"/>
      <c r="C129" s="296"/>
      <c r="D129" s="318"/>
      <c r="E129" s="51">
        <v>25</v>
      </c>
      <c r="F129" s="34" t="s">
        <v>15</v>
      </c>
      <c r="G129" s="36">
        <v>0.13</v>
      </c>
      <c r="I129" s="365"/>
      <c r="J129" s="398"/>
      <c r="K129" s="296"/>
      <c r="L129" s="355"/>
      <c r="M129" s="56">
        <v>16</v>
      </c>
      <c r="N129" s="1" t="s">
        <v>15</v>
      </c>
      <c r="O129" s="77">
        <v>0.14000000000000001</v>
      </c>
      <c r="P129" s="70"/>
      <c r="Q129" s="366"/>
      <c r="R129" s="358"/>
      <c r="S129" s="285"/>
      <c r="T129" s="296"/>
      <c r="U129" s="56">
        <v>0</v>
      </c>
      <c r="V129" s="1" t="s">
        <v>15</v>
      </c>
      <c r="W129" s="4">
        <v>0</v>
      </c>
    </row>
    <row r="130" spans="1:23" ht="15" x14ac:dyDescent="0.25">
      <c r="A130" s="483"/>
      <c r="B130" s="484"/>
      <c r="C130" s="296"/>
      <c r="D130" s="356"/>
      <c r="E130" s="51">
        <v>55</v>
      </c>
      <c r="F130" s="335" t="s">
        <v>48</v>
      </c>
      <c r="G130" s="352">
        <v>0.83</v>
      </c>
      <c r="I130" s="365"/>
      <c r="J130" s="398"/>
      <c r="K130" s="296"/>
      <c r="L130" s="355"/>
      <c r="M130" s="56">
        <v>44</v>
      </c>
      <c r="N130" s="345" t="s">
        <v>48</v>
      </c>
      <c r="O130" s="466">
        <v>0.82</v>
      </c>
      <c r="P130" s="71"/>
      <c r="Q130" s="366"/>
      <c r="R130" s="358"/>
      <c r="S130" s="285"/>
      <c r="T130" s="296"/>
      <c r="U130" s="56">
        <v>14</v>
      </c>
      <c r="V130" s="345" t="s">
        <v>48</v>
      </c>
      <c r="W130" s="339">
        <v>0.94</v>
      </c>
    </row>
    <row r="131" spans="1:23" ht="15" x14ac:dyDescent="0.2">
      <c r="A131" s="482"/>
      <c r="B131" s="239"/>
      <c r="C131" s="296"/>
      <c r="D131" s="318"/>
      <c r="E131" s="51">
        <v>2</v>
      </c>
      <c r="F131" s="335"/>
      <c r="G131" s="353"/>
      <c r="I131" s="365"/>
      <c r="J131" s="398"/>
      <c r="K131" s="296"/>
      <c r="L131" s="355"/>
      <c r="M131" s="56">
        <v>0</v>
      </c>
      <c r="N131" s="345"/>
      <c r="O131" s="466"/>
      <c r="P131" s="70"/>
      <c r="Q131" s="366"/>
      <c r="R131" s="358"/>
      <c r="S131" s="285"/>
      <c r="T131" s="296"/>
      <c r="U131" s="56">
        <v>0</v>
      </c>
      <c r="V131" s="345"/>
      <c r="W131" s="339"/>
    </row>
    <row r="132" spans="1:23" ht="12.75" customHeight="1" x14ac:dyDescent="0.2">
      <c r="A132" s="482"/>
      <c r="B132" s="239"/>
      <c r="C132" s="296" t="s">
        <v>138</v>
      </c>
      <c r="D132" s="318" t="s">
        <v>26</v>
      </c>
      <c r="E132" s="51">
        <v>88</v>
      </c>
      <c r="F132" s="335" t="s">
        <v>4</v>
      </c>
      <c r="G132" s="352">
        <v>0.04</v>
      </c>
      <c r="I132" s="365"/>
      <c r="J132" s="398"/>
      <c r="K132" s="296" t="s">
        <v>138</v>
      </c>
      <c r="L132" s="355" t="s">
        <v>26</v>
      </c>
      <c r="M132" s="56">
        <v>51</v>
      </c>
      <c r="N132" s="345" t="s">
        <v>4</v>
      </c>
      <c r="O132" s="466">
        <v>7.0000000000000007E-2</v>
      </c>
      <c r="P132" s="70"/>
      <c r="Q132" s="366"/>
      <c r="R132" s="358"/>
      <c r="S132" s="285" t="s">
        <v>26</v>
      </c>
      <c r="T132" s="296" t="s">
        <v>138</v>
      </c>
      <c r="U132" s="56">
        <v>16</v>
      </c>
      <c r="V132" s="345" t="s">
        <v>4</v>
      </c>
      <c r="W132" s="339">
        <v>0.03</v>
      </c>
    </row>
    <row r="133" spans="1:23" ht="12.75" customHeight="1" x14ac:dyDescent="0.2">
      <c r="A133" s="482"/>
      <c r="B133" s="239"/>
      <c r="C133" s="296"/>
      <c r="D133" s="318"/>
      <c r="E133" s="51">
        <v>7</v>
      </c>
      <c r="F133" s="335"/>
      <c r="G133" s="353"/>
      <c r="I133" s="365"/>
      <c r="J133" s="398"/>
      <c r="K133" s="296"/>
      <c r="L133" s="355"/>
      <c r="M133" s="56">
        <v>8</v>
      </c>
      <c r="N133" s="345"/>
      <c r="O133" s="466"/>
      <c r="P133" s="70"/>
      <c r="Q133" s="366"/>
      <c r="R133" s="358"/>
      <c r="S133" s="285"/>
      <c r="T133" s="296"/>
      <c r="U133" s="56">
        <v>1</v>
      </c>
      <c r="V133" s="345"/>
      <c r="W133" s="339"/>
    </row>
    <row r="134" spans="1:23" ht="12.75" customHeight="1" x14ac:dyDescent="0.25">
      <c r="A134" s="482"/>
      <c r="B134" s="239"/>
      <c r="C134" s="296"/>
      <c r="D134" s="318"/>
      <c r="E134" s="51">
        <v>23</v>
      </c>
      <c r="F134" s="34" t="s">
        <v>15</v>
      </c>
      <c r="G134" s="36">
        <v>0.12</v>
      </c>
      <c r="I134" s="365"/>
      <c r="J134" s="398"/>
      <c r="K134" s="296"/>
      <c r="L134" s="355"/>
      <c r="M134" s="56">
        <v>12</v>
      </c>
      <c r="N134" s="1" t="s">
        <v>15</v>
      </c>
      <c r="O134" s="77">
        <v>0.1</v>
      </c>
      <c r="P134" s="70"/>
      <c r="Q134" s="366"/>
      <c r="R134" s="358"/>
      <c r="S134" s="285"/>
      <c r="T134" s="296"/>
      <c r="U134" s="56">
        <v>1</v>
      </c>
      <c r="V134" s="1" t="s">
        <v>15</v>
      </c>
      <c r="W134" s="4">
        <v>0.03</v>
      </c>
    </row>
    <row r="135" spans="1:23" ht="12.75" customHeight="1" x14ac:dyDescent="0.25">
      <c r="A135" s="483"/>
      <c r="B135" s="484"/>
      <c r="C135" s="296"/>
      <c r="D135" s="356"/>
      <c r="E135" s="51">
        <v>67</v>
      </c>
      <c r="F135" s="335" t="s">
        <v>48</v>
      </c>
      <c r="G135" s="352">
        <v>0.83</v>
      </c>
      <c r="I135" s="365"/>
      <c r="J135" s="398"/>
      <c r="K135" s="296"/>
      <c r="L135" s="355"/>
      <c r="M135" s="56">
        <v>44</v>
      </c>
      <c r="N135" s="345" t="s">
        <v>48</v>
      </c>
      <c r="O135" s="466">
        <v>0.83</v>
      </c>
      <c r="P135" s="71"/>
      <c r="Q135" s="366"/>
      <c r="R135" s="358"/>
      <c r="S135" s="285"/>
      <c r="T135" s="296"/>
      <c r="U135" s="56">
        <v>13</v>
      </c>
      <c r="V135" s="345" t="s">
        <v>48</v>
      </c>
      <c r="W135" s="339">
        <v>0.94</v>
      </c>
    </row>
    <row r="136" spans="1:23" ht="12.75" customHeight="1" x14ac:dyDescent="0.2">
      <c r="A136" s="482"/>
      <c r="B136" s="239"/>
      <c r="C136" s="296"/>
      <c r="D136" s="318"/>
      <c r="E136" s="51">
        <v>1</v>
      </c>
      <c r="F136" s="335"/>
      <c r="G136" s="353"/>
      <c r="I136" s="365"/>
      <c r="J136" s="398"/>
      <c r="K136" s="296"/>
      <c r="L136" s="355"/>
      <c r="M136" s="56">
        <v>0</v>
      </c>
      <c r="N136" s="345"/>
      <c r="O136" s="466"/>
      <c r="P136" s="70"/>
      <c r="Q136" s="366"/>
      <c r="R136" s="358"/>
      <c r="S136" s="285"/>
      <c r="T136" s="296"/>
      <c r="U136" s="56">
        <v>0</v>
      </c>
      <c r="V136" s="345"/>
      <c r="W136" s="339"/>
    </row>
    <row r="137" spans="1:23" ht="12.75" customHeight="1" x14ac:dyDescent="0.2">
      <c r="A137" s="482"/>
      <c r="B137" s="239"/>
      <c r="C137" s="296" t="s">
        <v>138</v>
      </c>
      <c r="D137" s="318" t="s">
        <v>27</v>
      </c>
      <c r="E137" s="51">
        <v>92</v>
      </c>
      <c r="F137" s="335" t="s">
        <v>4</v>
      </c>
      <c r="G137" s="352">
        <v>0.04</v>
      </c>
      <c r="I137" s="365"/>
      <c r="J137" s="398"/>
      <c r="K137" s="296" t="s">
        <v>138</v>
      </c>
      <c r="L137" s="355" t="s">
        <v>27</v>
      </c>
      <c r="M137" s="56">
        <v>52</v>
      </c>
      <c r="N137" s="345" t="s">
        <v>4</v>
      </c>
      <c r="O137" s="466">
        <v>0.05</v>
      </c>
      <c r="P137" s="70"/>
      <c r="Q137" s="366"/>
      <c r="R137" s="358"/>
      <c r="S137" s="285" t="s">
        <v>27</v>
      </c>
      <c r="T137" s="296" t="s">
        <v>138</v>
      </c>
      <c r="U137" s="56">
        <v>13</v>
      </c>
      <c r="V137" s="345" t="s">
        <v>4</v>
      </c>
      <c r="W137" s="339">
        <v>0.1</v>
      </c>
    </row>
    <row r="138" spans="1:23" ht="12.75" customHeight="1" x14ac:dyDescent="0.2">
      <c r="A138" s="482"/>
      <c r="B138" s="239"/>
      <c r="C138" s="296"/>
      <c r="D138" s="318"/>
      <c r="E138" s="51">
        <v>7</v>
      </c>
      <c r="F138" s="335"/>
      <c r="G138" s="353"/>
      <c r="I138" s="365"/>
      <c r="J138" s="398"/>
      <c r="K138" s="296"/>
      <c r="L138" s="355"/>
      <c r="M138" s="56">
        <v>6</v>
      </c>
      <c r="N138" s="345"/>
      <c r="O138" s="466"/>
      <c r="P138" s="70"/>
      <c r="Q138" s="366"/>
      <c r="R138" s="358"/>
      <c r="S138" s="285"/>
      <c r="T138" s="296"/>
      <c r="U138" s="56">
        <v>3</v>
      </c>
      <c r="V138" s="345"/>
      <c r="W138" s="339"/>
    </row>
    <row r="139" spans="1:23" ht="12.75" customHeight="1" x14ac:dyDescent="0.25">
      <c r="A139" s="482"/>
      <c r="B139" s="239"/>
      <c r="C139" s="296"/>
      <c r="D139" s="318"/>
      <c r="E139" s="51">
        <v>27</v>
      </c>
      <c r="F139" s="34" t="s">
        <v>15</v>
      </c>
      <c r="G139" s="36">
        <v>0.15</v>
      </c>
      <c r="I139" s="365"/>
      <c r="J139" s="398"/>
      <c r="K139" s="296"/>
      <c r="L139" s="355"/>
      <c r="M139" s="56">
        <v>17</v>
      </c>
      <c r="N139" s="1" t="s">
        <v>15</v>
      </c>
      <c r="O139" s="77">
        <v>0.15</v>
      </c>
      <c r="P139" s="70"/>
      <c r="Q139" s="366"/>
      <c r="R139" s="358"/>
      <c r="S139" s="285"/>
      <c r="T139" s="296"/>
      <c r="U139" s="56">
        <v>2</v>
      </c>
      <c r="V139" s="1" t="s">
        <v>15</v>
      </c>
      <c r="W139" s="4">
        <v>0.06</v>
      </c>
    </row>
    <row r="140" spans="1:23" ht="12.75" customHeight="1" x14ac:dyDescent="0.25">
      <c r="A140" s="483"/>
      <c r="B140" s="484"/>
      <c r="C140" s="296"/>
      <c r="D140" s="356"/>
      <c r="E140" s="51">
        <v>59</v>
      </c>
      <c r="F140" s="335" t="s">
        <v>48</v>
      </c>
      <c r="G140" s="352">
        <v>0.81</v>
      </c>
      <c r="I140" s="365"/>
      <c r="J140" s="398"/>
      <c r="K140" s="296"/>
      <c r="L140" s="355"/>
      <c r="M140" s="56">
        <v>40</v>
      </c>
      <c r="N140" s="345" t="s">
        <v>48</v>
      </c>
      <c r="O140" s="466">
        <v>0.8</v>
      </c>
      <c r="P140" s="71"/>
      <c r="Q140" s="366"/>
      <c r="R140" s="358"/>
      <c r="S140" s="285"/>
      <c r="T140" s="296"/>
      <c r="U140" s="56">
        <v>13</v>
      </c>
      <c r="V140" s="345" t="s">
        <v>48</v>
      </c>
      <c r="W140" s="339">
        <v>0.84</v>
      </c>
    </row>
    <row r="141" spans="1:23" ht="12.75" customHeight="1" x14ac:dyDescent="0.2">
      <c r="A141" s="482"/>
      <c r="B141" s="239"/>
      <c r="C141" s="296"/>
      <c r="D141" s="318"/>
      <c r="E141" s="51">
        <v>1</v>
      </c>
      <c r="F141" s="335"/>
      <c r="G141" s="353"/>
      <c r="I141" s="365"/>
      <c r="J141" s="398"/>
      <c r="K141" s="296"/>
      <c r="L141" s="355"/>
      <c r="M141" s="56">
        <v>0</v>
      </c>
      <c r="N141" s="345"/>
      <c r="O141" s="466"/>
      <c r="P141" s="70"/>
      <c r="Q141" s="366"/>
      <c r="R141" s="358"/>
      <c r="S141" s="285"/>
      <c r="T141" s="296"/>
      <c r="U141" s="56">
        <v>0</v>
      </c>
      <c r="V141" s="345"/>
      <c r="W141" s="339"/>
    </row>
    <row r="142" spans="1:23" ht="12.75" customHeight="1" x14ac:dyDescent="0.2">
      <c r="A142" s="482"/>
      <c r="B142" s="239"/>
      <c r="C142" s="296" t="s">
        <v>138</v>
      </c>
      <c r="D142" s="318" t="s">
        <v>92</v>
      </c>
      <c r="E142" s="51">
        <v>83</v>
      </c>
      <c r="F142" s="335" t="s">
        <v>4</v>
      </c>
      <c r="G142" s="352">
        <v>0.04</v>
      </c>
      <c r="I142" s="365"/>
      <c r="J142" s="398"/>
      <c r="K142" s="296" t="s">
        <v>138</v>
      </c>
      <c r="L142" s="355" t="s">
        <v>92</v>
      </c>
      <c r="M142" s="56">
        <v>53</v>
      </c>
      <c r="N142" s="345" t="s">
        <v>4</v>
      </c>
      <c r="O142" s="466">
        <v>0</v>
      </c>
      <c r="P142" s="70"/>
      <c r="Q142" s="366"/>
      <c r="R142" s="358"/>
      <c r="S142" s="285" t="s">
        <v>92</v>
      </c>
      <c r="T142" s="296" t="s">
        <v>138</v>
      </c>
      <c r="U142" s="56">
        <v>15</v>
      </c>
      <c r="V142" s="345" t="s">
        <v>4</v>
      </c>
      <c r="W142" s="339">
        <v>0</v>
      </c>
    </row>
    <row r="143" spans="1:23" ht="12.75" customHeight="1" x14ac:dyDescent="0.2">
      <c r="A143" s="482"/>
      <c r="B143" s="239"/>
      <c r="C143" s="296"/>
      <c r="D143" s="318"/>
      <c r="E143" s="51">
        <v>7</v>
      </c>
      <c r="F143" s="335"/>
      <c r="G143" s="353"/>
      <c r="I143" s="365"/>
      <c r="J143" s="398"/>
      <c r="K143" s="296"/>
      <c r="L143" s="355"/>
      <c r="M143" s="56">
        <v>0</v>
      </c>
      <c r="N143" s="345"/>
      <c r="O143" s="466"/>
      <c r="P143" s="70"/>
      <c r="Q143" s="366"/>
      <c r="R143" s="358"/>
      <c r="S143" s="285"/>
      <c r="T143" s="296"/>
      <c r="U143" s="56">
        <v>0</v>
      </c>
      <c r="V143" s="345"/>
      <c r="W143" s="339"/>
    </row>
    <row r="144" spans="1:23" ht="12.75" customHeight="1" x14ac:dyDescent="0.25">
      <c r="A144" s="482"/>
      <c r="B144" s="239"/>
      <c r="C144" s="296"/>
      <c r="D144" s="318"/>
      <c r="E144" s="51">
        <v>30</v>
      </c>
      <c r="F144" s="34" t="s">
        <v>15</v>
      </c>
      <c r="G144" s="36">
        <v>0.16</v>
      </c>
      <c r="I144" s="365"/>
      <c r="J144" s="398"/>
      <c r="K144" s="296"/>
      <c r="L144" s="355"/>
      <c r="M144" s="56">
        <v>11</v>
      </c>
      <c r="N144" s="1" t="s">
        <v>15</v>
      </c>
      <c r="O144" s="77">
        <v>0.1</v>
      </c>
      <c r="P144" s="70"/>
      <c r="Q144" s="366"/>
      <c r="R144" s="358"/>
      <c r="S144" s="285"/>
      <c r="T144" s="296"/>
      <c r="U144" s="56">
        <v>1</v>
      </c>
      <c r="V144" s="1" t="s">
        <v>15</v>
      </c>
      <c r="W144" s="4">
        <v>0.03</v>
      </c>
    </row>
    <row r="145" spans="1:23" ht="12.75" customHeight="1" x14ac:dyDescent="0.25">
      <c r="A145" s="483"/>
      <c r="B145" s="484"/>
      <c r="C145" s="296"/>
      <c r="D145" s="356"/>
      <c r="E145" s="51">
        <v>65</v>
      </c>
      <c r="F145" s="335" t="s">
        <v>48</v>
      </c>
      <c r="G145" s="352">
        <v>0.8</v>
      </c>
      <c r="I145" s="365"/>
      <c r="J145" s="398"/>
      <c r="K145" s="296"/>
      <c r="L145" s="355"/>
      <c r="M145" s="56">
        <v>51</v>
      </c>
      <c r="N145" s="345" t="s">
        <v>48</v>
      </c>
      <c r="O145" s="466">
        <v>0.9</v>
      </c>
      <c r="P145" s="71"/>
      <c r="Q145" s="366"/>
      <c r="R145" s="358"/>
      <c r="S145" s="285"/>
      <c r="T145" s="296"/>
      <c r="U145" s="56">
        <v>15</v>
      </c>
      <c r="V145" s="345" t="s">
        <v>48</v>
      </c>
      <c r="W145" s="339">
        <v>0.97</v>
      </c>
    </row>
    <row r="146" spans="1:23" ht="12.75" customHeight="1" x14ac:dyDescent="0.2">
      <c r="A146" s="482"/>
      <c r="B146" s="239"/>
      <c r="C146" s="296"/>
      <c r="D146" s="318"/>
      <c r="E146" s="51">
        <v>1</v>
      </c>
      <c r="F146" s="335"/>
      <c r="G146" s="353"/>
      <c r="I146" s="365"/>
      <c r="J146" s="398"/>
      <c r="K146" s="296"/>
      <c r="L146" s="355"/>
      <c r="M146" s="56">
        <v>0</v>
      </c>
      <c r="N146" s="345"/>
      <c r="O146" s="466"/>
      <c r="P146" s="70"/>
      <c r="Q146" s="366"/>
      <c r="R146" s="358"/>
      <c r="S146" s="285"/>
      <c r="T146" s="296"/>
      <c r="U146" s="56">
        <v>0</v>
      </c>
      <c r="V146" s="345"/>
      <c r="W146" s="339"/>
    </row>
    <row r="147" spans="1:23" ht="12.75" customHeight="1" x14ac:dyDescent="0.2">
      <c r="A147" s="482"/>
      <c r="B147" s="239"/>
      <c r="C147" s="296" t="s">
        <v>138</v>
      </c>
      <c r="D147" s="318" t="s">
        <v>28</v>
      </c>
      <c r="E147" s="51">
        <v>86</v>
      </c>
      <c r="F147" s="335" t="s">
        <v>4</v>
      </c>
      <c r="G147" s="352">
        <v>0.04</v>
      </c>
      <c r="I147" s="365"/>
      <c r="J147" s="398"/>
      <c r="K147" s="296" t="s">
        <v>138</v>
      </c>
      <c r="L147" s="355" t="s">
        <v>28</v>
      </c>
      <c r="M147" s="56">
        <v>45</v>
      </c>
      <c r="N147" s="345" t="s">
        <v>4</v>
      </c>
      <c r="O147" s="466">
        <v>0</v>
      </c>
      <c r="P147" s="70"/>
      <c r="Q147" s="366"/>
      <c r="R147" s="358"/>
      <c r="S147" s="285" t="s">
        <v>28</v>
      </c>
      <c r="T147" s="296" t="s">
        <v>138</v>
      </c>
      <c r="U147" s="56">
        <v>16</v>
      </c>
      <c r="V147" s="345" t="s">
        <v>4</v>
      </c>
      <c r="W147" s="339">
        <v>0</v>
      </c>
    </row>
    <row r="148" spans="1:23" ht="12.75" customHeight="1" x14ac:dyDescent="0.2">
      <c r="A148" s="482"/>
      <c r="B148" s="239"/>
      <c r="C148" s="296"/>
      <c r="D148" s="318"/>
      <c r="E148" s="51">
        <v>5</v>
      </c>
      <c r="F148" s="335"/>
      <c r="G148" s="353"/>
      <c r="I148" s="365"/>
      <c r="J148" s="398"/>
      <c r="K148" s="296"/>
      <c r="L148" s="355"/>
      <c r="M148" s="56">
        <v>0</v>
      </c>
      <c r="N148" s="345"/>
      <c r="O148" s="466"/>
      <c r="P148" s="70"/>
      <c r="Q148" s="366"/>
      <c r="R148" s="358"/>
      <c r="S148" s="285"/>
      <c r="T148" s="296"/>
      <c r="U148" s="56">
        <v>0</v>
      </c>
      <c r="V148" s="345"/>
      <c r="W148" s="339"/>
    </row>
    <row r="149" spans="1:23" ht="12.75" customHeight="1" x14ac:dyDescent="0.25">
      <c r="A149" s="482"/>
      <c r="B149" s="239"/>
      <c r="C149" s="296"/>
      <c r="D149" s="318"/>
      <c r="E149" s="51">
        <v>28</v>
      </c>
      <c r="F149" s="34" t="s">
        <v>15</v>
      </c>
      <c r="G149" s="36">
        <v>0.15</v>
      </c>
      <c r="I149" s="365"/>
      <c r="J149" s="398"/>
      <c r="K149" s="296"/>
      <c r="L149" s="355"/>
      <c r="M149" s="56">
        <v>11</v>
      </c>
      <c r="N149" s="1" t="s">
        <v>15</v>
      </c>
      <c r="O149" s="77">
        <v>0.1</v>
      </c>
      <c r="P149" s="70"/>
      <c r="Q149" s="366"/>
      <c r="R149" s="358"/>
      <c r="S149" s="285"/>
      <c r="T149" s="296"/>
      <c r="U149" s="56">
        <v>0</v>
      </c>
      <c r="V149" s="1" t="s">
        <v>15</v>
      </c>
      <c r="W149" s="4">
        <v>0</v>
      </c>
    </row>
    <row r="150" spans="1:23" ht="12.75" customHeight="1" x14ac:dyDescent="0.25">
      <c r="A150" s="483"/>
      <c r="B150" s="484"/>
      <c r="C150" s="296"/>
      <c r="D150" s="356"/>
      <c r="E150" s="51">
        <v>65</v>
      </c>
      <c r="F150" s="335" t="s">
        <v>48</v>
      </c>
      <c r="G150" s="352">
        <v>0.81</v>
      </c>
      <c r="I150" s="365"/>
      <c r="J150" s="398"/>
      <c r="K150" s="296"/>
      <c r="L150" s="355"/>
      <c r="M150" s="56">
        <v>59</v>
      </c>
      <c r="N150" s="345" t="s">
        <v>48</v>
      </c>
      <c r="O150" s="466">
        <v>0.9</v>
      </c>
      <c r="P150" s="71"/>
      <c r="Q150" s="366"/>
      <c r="R150" s="358"/>
      <c r="S150" s="285"/>
      <c r="T150" s="296"/>
      <c r="U150" s="56">
        <v>15</v>
      </c>
      <c r="V150" s="345" t="s">
        <v>48</v>
      </c>
      <c r="W150" s="339">
        <v>1</v>
      </c>
    </row>
    <row r="151" spans="1:23" ht="12.75" customHeight="1" x14ac:dyDescent="0.2">
      <c r="A151" s="482"/>
      <c r="B151" s="239"/>
      <c r="C151" s="296"/>
      <c r="D151" s="318"/>
      <c r="E151" s="51">
        <v>2</v>
      </c>
      <c r="F151" s="335"/>
      <c r="G151" s="353"/>
      <c r="I151" s="365"/>
      <c r="J151" s="398"/>
      <c r="K151" s="296"/>
      <c r="L151" s="355"/>
      <c r="M151" s="56">
        <v>0</v>
      </c>
      <c r="N151" s="345"/>
      <c r="O151" s="466"/>
      <c r="P151" s="70"/>
      <c r="Q151" s="366"/>
      <c r="R151" s="358"/>
      <c r="S151" s="285"/>
      <c r="T151" s="296"/>
      <c r="U151" s="56">
        <v>0</v>
      </c>
      <c r="V151" s="345"/>
      <c r="W151" s="339"/>
    </row>
    <row r="152" spans="1:23" ht="12.75" customHeight="1" x14ac:dyDescent="0.2">
      <c r="A152" s="482"/>
      <c r="B152" s="239" t="s">
        <v>93</v>
      </c>
      <c r="C152" s="296" t="s">
        <v>138</v>
      </c>
      <c r="D152" s="318" t="s">
        <v>31</v>
      </c>
      <c r="E152" s="51">
        <v>0</v>
      </c>
      <c r="F152" s="335" t="s">
        <v>4</v>
      </c>
      <c r="G152" s="352">
        <v>0.01</v>
      </c>
      <c r="I152" s="365"/>
      <c r="J152" s="398" t="s">
        <v>93</v>
      </c>
      <c r="K152" s="296" t="s">
        <v>138</v>
      </c>
      <c r="L152" s="355" t="s">
        <v>31</v>
      </c>
      <c r="M152" s="56">
        <v>5</v>
      </c>
      <c r="N152" s="345" t="s">
        <v>4</v>
      </c>
      <c r="O152" s="466">
        <v>0.05</v>
      </c>
      <c r="P152" s="70"/>
      <c r="Q152" s="366"/>
      <c r="R152" s="358" t="s">
        <v>93</v>
      </c>
      <c r="S152" s="285" t="s">
        <v>31</v>
      </c>
      <c r="T152" s="296" t="s">
        <v>138</v>
      </c>
      <c r="U152" s="56">
        <v>0</v>
      </c>
      <c r="V152" s="345" t="s">
        <v>4</v>
      </c>
      <c r="W152" s="339">
        <v>0</v>
      </c>
    </row>
    <row r="153" spans="1:23" ht="12.75" customHeight="1" x14ac:dyDescent="0.2">
      <c r="A153" s="482"/>
      <c r="B153" s="239"/>
      <c r="C153" s="296"/>
      <c r="D153" s="318"/>
      <c r="E153" s="51">
        <v>1</v>
      </c>
      <c r="F153" s="335"/>
      <c r="G153" s="353"/>
      <c r="I153" s="365"/>
      <c r="J153" s="398"/>
      <c r="K153" s="296"/>
      <c r="L153" s="355"/>
      <c r="M153" s="56">
        <v>1</v>
      </c>
      <c r="N153" s="345"/>
      <c r="O153" s="466"/>
      <c r="P153" s="70"/>
      <c r="Q153" s="366"/>
      <c r="R153" s="358"/>
      <c r="S153" s="285"/>
      <c r="T153" s="296"/>
      <c r="U153" s="56">
        <v>0</v>
      </c>
      <c r="V153" s="345"/>
      <c r="W153" s="339"/>
    </row>
    <row r="154" spans="1:23" ht="12.75" customHeight="1" x14ac:dyDescent="0.25">
      <c r="A154" s="482"/>
      <c r="B154" s="239"/>
      <c r="C154" s="296"/>
      <c r="D154" s="318"/>
      <c r="E154" s="51">
        <v>92</v>
      </c>
      <c r="F154" s="34" t="s">
        <v>15</v>
      </c>
      <c r="G154" s="36">
        <v>0.09</v>
      </c>
      <c r="I154" s="365"/>
      <c r="J154" s="398"/>
      <c r="K154" s="296"/>
      <c r="L154" s="355"/>
      <c r="M154" s="56">
        <v>72</v>
      </c>
      <c r="N154" s="1" t="s">
        <v>15</v>
      </c>
      <c r="O154" s="77">
        <v>0.03</v>
      </c>
      <c r="P154" s="70"/>
      <c r="Q154" s="366"/>
      <c r="R154" s="358"/>
      <c r="S154" s="285"/>
      <c r="T154" s="296"/>
      <c r="U154" s="56">
        <v>20</v>
      </c>
      <c r="V154" s="1" t="s">
        <v>15</v>
      </c>
      <c r="W154" s="4">
        <v>0</v>
      </c>
    </row>
    <row r="155" spans="1:23" ht="12.75" customHeight="1" x14ac:dyDescent="0.25">
      <c r="A155" s="483"/>
      <c r="B155" s="484"/>
      <c r="C155" s="296"/>
      <c r="D155" s="356"/>
      <c r="E155" s="51">
        <v>17</v>
      </c>
      <c r="F155" s="335" t="s">
        <v>48</v>
      </c>
      <c r="G155" s="352">
        <v>0.9</v>
      </c>
      <c r="I155" s="365"/>
      <c r="J155" s="398"/>
      <c r="K155" s="296"/>
      <c r="L155" s="355"/>
      <c r="M155" s="56">
        <v>4</v>
      </c>
      <c r="N155" s="345" t="s">
        <v>48</v>
      </c>
      <c r="O155" s="466">
        <v>0.91</v>
      </c>
      <c r="P155" s="71"/>
      <c r="Q155" s="366"/>
      <c r="R155" s="358"/>
      <c r="S155" s="285"/>
      <c r="T155" s="296"/>
      <c r="U155" s="56">
        <v>0</v>
      </c>
      <c r="V155" s="345" t="s">
        <v>48</v>
      </c>
      <c r="W155" s="339">
        <v>1</v>
      </c>
    </row>
    <row r="156" spans="1:23" ht="12.75" customHeight="1" x14ac:dyDescent="0.2">
      <c r="A156" s="482"/>
      <c r="B156" s="239"/>
      <c r="C156" s="296"/>
      <c r="D156" s="318"/>
      <c r="E156" s="51">
        <v>76</v>
      </c>
      <c r="F156" s="335"/>
      <c r="G156" s="353"/>
      <c r="I156" s="365"/>
      <c r="J156" s="398"/>
      <c r="K156" s="296"/>
      <c r="L156" s="355"/>
      <c r="M156" s="56">
        <v>33</v>
      </c>
      <c r="N156" s="345"/>
      <c r="O156" s="466"/>
      <c r="P156" s="70"/>
      <c r="Q156" s="366"/>
      <c r="R156" s="358"/>
      <c r="S156" s="285"/>
      <c r="T156" s="296"/>
      <c r="U156" s="56">
        <v>11</v>
      </c>
      <c r="V156" s="345"/>
      <c r="W156" s="339"/>
    </row>
    <row r="157" spans="1:23" ht="12.75" customHeight="1" x14ac:dyDescent="0.2">
      <c r="A157" s="482"/>
      <c r="B157" s="239"/>
      <c r="C157" s="296" t="s">
        <v>138</v>
      </c>
      <c r="D157" s="318" t="s">
        <v>12</v>
      </c>
      <c r="E157" s="51">
        <v>5</v>
      </c>
      <c r="F157" s="335" t="s">
        <v>4</v>
      </c>
      <c r="G157" s="352">
        <v>0.03</v>
      </c>
      <c r="I157" s="365"/>
      <c r="J157" s="398"/>
      <c r="K157" s="296" t="s">
        <v>138</v>
      </c>
      <c r="L157" s="355" t="s">
        <v>12</v>
      </c>
      <c r="M157" s="56">
        <v>3</v>
      </c>
      <c r="N157" s="345" t="s">
        <v>4</v>
      </c>
      <c r="O157" s="466">
        <v>0.03</v>
      </c>
      <c r="P157" s="70"/>
      <c r="Q157" s="366"/>
      <c r="R157" s="358"/>
      <c r="S157" s="285" t="s">
        <v>12</v>
      </c>
      <c r="T157" s="296" t="s">
        <v>138</v>
      </c>
      <c r="U157" s="56">
        <v>0</v>
      </c>
      <c r="V157" s="345" t="s">
        <v>4</v>
      </c>
      <c r="W157" s="339">
        <v>0</v>
      </c>
    </row>
    <row r="158" spans="1:23" ht="12.75" customHeight="1" x14ac:dyDescent="0.25">
      <c r="A158" s="482"/>
      <c r="B158" s="239"/>
      <c r="C158" s="296"/>
      <c r="D158" s="318"/>
      <c r="E158" s="51">
        <v>1</v>
      </c>
      <c r="F158" s="335"/>
      <c r="G158" s="353"/>
      <c r="I158" s="365"/>
      <c r="J158" s="398"/>
      <c r="K158" s="296"/>
      <c r="L158" s="355"/>
      <c r="M158" s="56">
        <v>1</v>
      </c>
      <c r="N158" s="345"/>
      <c r="O158" s="466"/>
      <c r="P158" s="72"/>
      <c r="Q158" s="366"/>
      <c r="R158" s="358"/>
      <c r="S158" s="285"/>
      <c r="T158" s="296"/>
      <c r="U158" s="56">
        <v>0</v>
      </c>
      <c r="V158" s="345"/>
      <c r="W158" s="339"/>
    </row>
    <row r="159" spans="1:23" ht="12.75" customHeight="1" x14ac:dyDescent="0.25">
      <c r="A159" s="482"/>
      <c r="B159" s="239"/>
      <c r="C159" s="296"/>
      <c r="D159" s="318"/>
      <c r="E159" s="51">
        <v>79</v>
      </c>
      <c r="F159" s="34" t="s">
        <v>15</v>
      </c>
      <c r="G159" s="36">
        <v>0.09</v>
      </c>
      <c r="I159" s="365"/>
      <c r="J159" s="398"/>
      <c r="K159" s="296"/>
      <c r="L159" s="355"/>
      <c r="M159" s="56">
        <v>73</v>
      </c>
      <c r="N159" s="1" t="s">
        <v>15</v>
      </c>
      <c r="O159" s="77">
        <v>0.03</v>
      </c>
      <c r="P159" s="72"/>
      <c r="Q159" s="366"/>
      <c r="R159" s="358"/>
      <c r="S159" s="285"/>
      <c r="T159" s="296"/>
      <c r="U159" s="56">
        <v>19</v>
      </c>
      <c r="V159" s="1" t="s">
        <v>15</v>
      </c>
      <c r="W159" s="4">
        <v>0</v>
      </c>
    </row>
    <row r="160" spans="1:23" ht="12.75" customHeight="1" x14ac:dyDescent="0.25">
      <c r="A160" s="483"/>
      <c r="B160" s="484"/>
      <c r="C160" s="296"/>
      <c r="D160" s="356"/>
      <c r="E160" s="51">
        <v>16</v>
      </c>
      <c r="F160" s="335" t="s">
        <v>48</v>
      </c>
      <c r="G160" s="352">
        <v>0.88</v>
      </c>
      <c r="I160" s="365"/>
      <c r="J160" s="398"/>
      <c r="K160" s="296"/>
      <c r="L160" s="355"/>
      <c r="M160" s="56">
        <v>4</v>
      </c>
      <c r="N160" s="345" t="s">
        <v>48</v>
      </c>
      <c r="O160" s="466">
        <v>0.93</v>
      </c>
      <c r="P160" s="72"/>
      <c r="Q160" s="366"/>
      <c r="R160" s="358"/>
      <c r="S160" s="285"/>
      <c r="T160" s="296"/>
      <c r="U160" s="56">
        <v>0</v>
      </c>
      <c r="V160" s="345" t="s">
        <v>48</v>
      </c>
      <c r="W160" s="339">
        <v>1</v>
      </c>
    </row>
    <row r="161" spans="1:23" ht="12.75" customHeight="1" x14ac:dyDescent="0.2">
      <c r="A161" s="482"/>
      <c r="B161" s="239"/>
      <c r="C161" s="296"/>
      <c r="D161" s="318"/>
      <c r="E161" s="51">
        <v>85</v>
      </c>
      <c r="F161" s="335"/>
      <c r="G161" s="353"/>
      <c r="I161" s="365"/>
      <c r="J161" s="398"/>
      <c r="K161" s="296"/>
      <c r="L161" s="355"/>
      <c r="M161" s="56">
        <v>34</v>
      </c>
      <c r="N161" s="345"/>
      <c r="O161" s="466"/>
      <c r="P161" s="70"/>
      <c r="Q161" s="366"/>
      <c r="R161" s="358"/>
      <c r="S161" s="285"/>
      <c r="T161" s="296"/>
      <c r="U161" s="56">
        <v>12</v>
      </c>
      <c r="V161" s="345"/>
      <c r="W161" s="339"/>
    </row>
    <row r="162" spans="1:23" ht="12.75" customHeight="1" x14ac:dyDescent="0.2">
      <c r="A162" s="482"/>
      <c r="B162" s="239"/>
      <c r="C162" s="296" t="s">
        <v>138</v>
      </c>
      <c r="D162" s="318" t="s">
        <v>13</v>
      </c>
      <c r="E162" s="51">
        <v>2</v>
      </c>
      <c r="F162" s="335" t="s">
        <v>4</v>
      </c>
      <c r="G162" s="352">
        <v>0.02</v>
      </c>
      <c r="I162" s="365"/>
      <c r="J162" s="398"/>
      <c r="K162" s="296" t="s">
        <v>138</v>
      </c>
      <c r="L162" s="355" t="s">
        <v>13</v>
      </c>
      <c r="M162" s="56">
        <v>2</v>
      </c>
      <c r="N162" s="345" t="s">
        <v>4</v>
      </c>
      <c r="O162" s="466">
        <v>0.02</v>
      </c>
      <c r="P162" s="70"/>
      <c r="Q162" s="366"/>
      <c r="R162" s="358"/>
      <c r="S162" s="285" t="s">
        <v>13</v>
      </c>
      <c r="T162" s="296" t="s">
        <v>138</v>
      </c>
      <c r="U162" s="56">
        <v>0</v>
      </c>
      <c r="V162" s="345" t="s">
        <v>4</v>
      </c>
      <c r="W162" s="339">
        <v>0</v>
      </c>
    </row>
    <row r="163" spans="1:23" ht="12.75" customHeight="1" x14ac:dyDescent="0.25">
      <c r="A163" s="482"/>
      <c r="B163" s="239"/>
      <c r="C163" s="296"/>
      <c r="D163" s="318"/>
      <c r="E163" s="51">
        <v>1</v>
      </c>
      <c r="F163" s="335"/>
      <c r="G163" s="353"/>
      <c r="I163" s="365"/>
      <c r="J163" s="398"/>
      <c r="K163" s="296"/>
      <c r="L163" s="355"/>
      <c r="M163" s="56">
        <v>0</v>
      </c>
      <c r="N163" s="345"/>
      <c r="O163" s="466"/>
      <c r="P163" s="71"/>
      <c r="Q163" s="366"/>
      <c r="R163" s="358"/>
      <c r="S163" s="285"/>
      <c r="T163" s="296"/>
      <c r="U163" s="56">
        <v>0</v>
      </c>
      <c r="V163" s="345"/>
      <c r="W163" s="339"/>
    </row>
    <row r="164" spans="1:23" ht="12.75" customHeight="1" x14ac:dyDescent="0.25">
      <c r="A164" s="482"/>
      <c r="B164" s="239"/>
      <c r="C164" s="296"/>
      <c r="D164" s="318"/>
      <c r="E164" s="51">
        <v>82</v>
      </c>
      <c r="F164" s="34" t="s">
        <v>15</v>
      </c>
      <c r="G164" s="36">
        <v>0.1</v>
      </c>
      <c r="I164" s="365"/>
      <c r="J164" s="398"/>
      <c r="K164" s="296"/>
      <c r="L164" s="355"/>
      <c r="M164" s="56">
        <v>69</v>
      </c>
      <c r="N164" s="1" t="s">
        <v>15</v>
      </c>
      <c r="O164" s="77">
        <v>0.08</v>
      </c>
      <c r="P164" s="70"/>
      <c r="Q164" s="366"/>
      <c r="R164" s="358"/>
      <c r="S164" s="285"/>
      <c r="T164" s="296"/>
      <c r="U164" s="56">
        <v>20</v>
      </c>
      <c r="V164" s="1" t="s">
        <v>15</v>
      </c>
      <c r="W164" s="4">
        <v>0.03</v>
      </c>
    </row>
    <row r="165" spans="1:23" ht="12.75" customHeight="1" x14ac:dyDescent="0.2">
      <c r="A165" s="483"/>
      <c r="B165" s="484"/>
      <c r="C165" s="296"/>
      <c r="D165" s="356"/>
      <c r="E165" s="51">
        <v>18</v>
      </c>
      <c r="F165" s="335" t="s">
        <v>48</v>
      </c>
      <c r="G165" s="352">
        <v>0.89</v>
      </c>
      <c r="I165" s="365"/>
      <c r="J165" s="398"/>
      <c r="K165" s="296"/>
      <c r="L165" s="355"/>
      <c r="M165" s="56">
        <v>9</v>
      </c>
      <c r="N165" s="345" t="s">
        <v>48</v>
      </c>
      <c r="O165" s="466">
        <v>0.9</v>
      </c>
      <c r="P165" s="70"/>
      <c r="Q165" s="366"/>
      <c r="R165" s="358"/>
      <c r="S165" s="285"/>
      <c r="T165" s="296"/>
      <c r="U165" s="56">
        <v>1</v>
      </c>
      <c r="V165" s="345" t="s">
        <v>48</v>
      </c>
      <c r="W165" s="339">
        <v>0.97</v>
      </c>
    </row>
    <row r="166" spans="1:23" ht="12.75" customHeight="1" x14ac:dyDescent="0.2">
      <c r="A166" s="482"/>
      <c r="B166" s="239"/>
      <c r="C166" s="296"/>
      <c r="D166" s="318"/>
      <c r="E166" s="51">
        <v>83</v>
      </c>
      <c r="F166" s="335"/>
      <c r="G166" s="353"/>
      <c r="I166" s="365"/>
      <c r="J166" s="398"/>
      <c r="K166" s="296"/>
      <c r="L166" s="355"/>
      <c r="M166" s="56">
        <v>35</v>
      </c>
      <c r="N166" s="345"/>
      <c r="O166" s="466"/>
      <c r="P166" s="70"/>
      <c r="Q166" s="366"/>
      <c r="R166" s="358"/>
      <c r="S166" s="285"/>
      <c r="T166" s="296"/>
      <c r="U166" s="56">
        <v>10</v>
      </c>
      <c r="V166" s="345"/>
      <c r="W166" s="339"/>
    </row>
    <row r="167" spans="1:23" ht="12.75" customHeight="1" x14ac:dyDescent="0.2">
      <c r="A167" s="482"/>
      <c r="B167" s="239"/>
      <c r="C167" s="296" t="s">
        <v>138</v>
      </c>
      <c r="D167" s="318" t="s">
        <v>34</v>
      </c>
      <c r="E167" s="51">
        <v>3</v>
      </c>
      <c r="F167" s="335" t="s">
        <v>4</v>
      </c>
      <c r="G167" s="352">
        <v>0.02</v>
      </c>
      <c r="I167" s="365"/>
      <c r="J167" s="398"/>
      <c r="K167" s="296" t="s">
        <v>138</v>
      </c>
      <c r="L167" s="355" t="s">
        <v>34</v>
      </c>
      <c r="M167" s="56">
        <v>3</v>
      </c>
      <c r="N167" s="345" t="s">
        <v>4</v>
      </c>
      <c r="O167" s="466">
        <v>0.03</v>
      </c>
      <c r="P167" s="70"/>
      <c r="Q167" s="366"/>
      <c r="R167" s="358"/>
      <c r="S167" s="285" t="s">
        <v>34</v>
      </c>
      <c r="T167" s="296" t="s">
        <v>138</v>
      </c>
      <c r="U167" s="56">
        <v>0</v>
      </c>
      <c r="V167" s="345" t="s">
        <v>4</v>
      </c>
      <c r="W167" s="339">
        <v>0</v>
      </c>
    </row>
    <row r="168" spans="1:23" ht="12.75" customHeight="1" x14ac:dyDescent="0.25">
      <c r="A168" s="482"/>
      <c r="B168" s="239"/>
      <c r="C168" s="296"/>
      <c r="D168" s="318"/>
      <c r="E168" s="51">
        <v>1</v>
      </c>
      <c r="F168" s="335"/>
      <c r="G168" s="353"/>
      <c r="I168" s="365"/>
      <c r="J168" s="398"/>
      <c r="K168" s="296"/>
      <c r="L168" s="355"/>
      <c r="M168" s="56">
        <v>0</v>
      </c>
      <c r="N168" s="345"/>
      <c r="O168" s="466"/>
      <c r="P168" s="71"/>
      <c r="Q168" s="366"/>
      <c r="R168" s="358"/>
      <c r="S168" s="285"/>
      <c r="T168" s="296"/>
      <c r="U168" s="56">
        <v>0</v>
      </c>
      <c r="V168" s="345"/>
      <c r="W168" s="339"/>
    </row>
    <row r="169" spans="1:23" ht="12.75" customHeight="1" x14ac:dyDescent="0.25">
      <c r="A169" s="482"/>
      <c r="B169" s="239"/>
      <c r="C169" s="296"/>
      <c r="D169" s="318"/>
      <c r="E169" s="51">
        <v>68</v>
      </c>
      <c r="F169" s="34" t="s">
        <v>15</v>
      </c>
      <c r="G169" s="36">
        <v>0.14000000000000001</v>
      </c>
      <c r="I169" s="365"/>
      <c r="J169" s="398"/>
      <c r="K169" s="296"/>
      <c r="L169" s="355"/>
      <c r="M169" s="56">
        <v>67</v>
      </c>
      <c r="N169" s="1" t="s">
        <v>15</v>
      </c>
      <c r="O169" s="77">
        <v>0.1</v>
      </c>
      <c r="P169" s="70"/>
      <c r="Q169" s="366"/>
      <c r="R169" s="358"/>
      <c r="S169" s="285"/>
      <c r="T169" s="296"/>
      <c r="U169" s="56">
        <v>21</v>
      </c>
      <c r="V169" s="1" t="s">
        <v>15</v>
      </c>
      <c r="W169" s="4">
        <v>0.03</v>
      </c>
    </row>
    <row r="170" spans="1:23" ht="12.75" customHeight="1" x14ac:dyDescent="0.2">
      <c r="A170" s="483"/>
      <c r="B170" s="484"/>
      <c r="C170" s="296"/>
      <c r="D170" s="356"/>
      <c r="E170" s="51">
        <v>26</v>
      </c>
      <c r="F170" s="335" t="s">
        <v>48</v>
      </c>
      <c r="G170" s="352">
        <v>0.84</v>
      </c>
      <c r="I170" s="365"/>
      <c r="J170" s="398"/>
      <c r="K170" s="296"/>
      <c r="L170" s="355"/>
      <c r="M170" s="56">
        <v>11</v>
      </c>
      <c r="N170" s="345" t="s">
        <v>48</v>
      </c>
      <c r="O170" s="466">
        <v>0.88</v>
      </c>
      <c r="P170" s="70"/>
      <c r="Q170" s="366"/>
      <c r="R170" s="358"/>
      <c r="S170" s="285"/>
      <c r="T170" s="296"/>
      <c r="U170" s="56">
        <v>1</v>
      </c>
      <c r="V170" s="345" t="s">
        <v>48</v>
      </c>
      <c r="W170" s="339">
        <v>0.97</v>
      </c>
    </row>
    <row r="171" spans="1:23" ht="12.75" customHeight="1" x14ac:dyDescent="0.2">
      <c r="A171" s="482"/>
      <c r="B171" s="239"/>
      <c r="C171" s="296"/>
      <c r="D171" s="318"/>
      <c r="E171" s="51">
        <v>88</v>
      </c>
      <c r="F171" s="335"/>
      <c r="G171" s="353"/>
      <c r="I171" s="365"/>
      <c r="J171" s="398"/>
      <c r="K171" s="296"/>
      <c r="L171" s="355"/>
      <c r="M171" s="56">
        <v>34</v>
      </c>
      <c r="N171" s="345"/>
      <c r="O171" s="466"/>
      <c r="P171" s="70"/>
      <c r="Q171" s="366"/>
      <c r="R171" s="358"/>
      <c r="S171" s="285"/>
      <c r="T171" s="296"/>
      <c r="U171" s="56">
        <v>9</v>
      </c>
      <c r="V171" s="345"/>
      <c r="W171" s="339"/>
    </row>
    <row r="172" spans="1:23" ht="12.75" customHeight="1" x14ac:dyDescent="0.2">
      <c r="A172" s="482"/>
      <c r="B172" s="239"/>
      <c r="C172" s="296" t="s">
        <v>138</v>
      </c>
      <c r="D172" s="318" t="s">
        <v>35</v>
      </c>
      <c r="E172" s="51">
        <v>2</v>
      </c>
      <c r="F172" s="335" t="s">
        <v>4</v>
      </c>
      <c r="G172" s="352">
        <v>0.02</v>
      </c>
      <c r="I172" s="365"/>
      <c r="J172" s="398"/>
      <c r="K172" s="296" t="s">
        <v>138</v>
      </c>
      <c r="L172" s="355" t="s">
        <v>35</v>
      </c>
      <c r="M172" s="56">
        <v>0</v>
      </c>
      <c r="N172" s="345" t="s">
        <v>4</v>
      </c>
      <c r="O172" s="466">
        <v>0</v>
      </c>
      <c r="P172" s="70"/>
      <c r="Q172" s="366"/>
      <c r="R172" s="358"/>
      <c r="S172" s="285" t="s">
        <v>35</v>
      </c>
      <c r="T172" s="296" t="s">
        <v>138</v>
      </c>
      <c r="U172" s="56">
        <v>0</v>
      </c>
      <c r="V172" s="345" t="s">
        <v>4</v>
      </c>
      <c r="W172" s="339">
        <v>0</v>
      </c>
    </row>
    <row r="173" spans="1:23" ht="12.75" customHeight="1" x14ac:dyDescent="0.25">
      <c r="A173" s="482"/>
      <c r="B173" s="239"/>
      <c r="C173" s="296"/>
      <c r="D173" s="318"/>
      <c r="E173" s="51">
        <v>1</v>
      </c>
      <c r="F173" s="335"/>
      <c r="G173" s="353"/>
      <c r="I173" s="365"/>
      <c r="J173" s="398"/>
      <c r="K173" s="296"/>
      <c r="L173" s="355"/>
      <c r="M173" s="56">
        <v>0</v>
      </c>
      <c r="N173" s="345"/>
      <c r="O173" s="466"/>
      <c r="P173" s="71"/>
      <c r="Q173" s="366"/>
      <c r="R173" s="358"/>
      <c r="S173" s="285"/>
      <c r="T173" s="296"/>
      <c r="U173" s="56">
        <v>0</v>
      </c>
      <c r="V173" s="345"/>
      <c r="W173" s="339"/>
    </row>
    <row r="174" spans="1:23" ht="12.75" customHeight="1" x14ac:dyDescent="0.25">
      <c r="A174" s="482"/>
      <c r="B174" s="239"/>
      <c r="C174" s="296"/>
      <c r="D174" s="318"/>
      <c r="E174" s="51">
        <v>63</v>
      </c>
      <c r="F174" s="34" t="s">
        <v>15</v>
      </c>
      <c r="G174" s="36">
        <v>0.19</v>
      </c>
      <c r="I174" s="365"/>
      <c r="J174" s="398"/>
      <c r="K174" s="296"/>
      <c r="L174" s="355"/>
      <c r="M174" s="56">
        <v>65</v>
      </c>
      <c r="N174" s="1" t="s">
        <v>15</v>
      </c>
      <c r="O174" s="77">
        <v>0.08</v>
      </c>
      <c r="P174" s="70"/>
      <c r="Q174" s="366"/>
      <c r="R174" s="358"/>
      <c r="S174" s="285"/>
      <c r="T174" s="296"/>
      <c r="U174" s="56">
        <v>19</v>
      </c>
      <c r="V174" s="1" t="s">
        <v>15</v>
      </c>
      <c r="W174" s="4">
        <v>0.06</v>
      </c>
    </row>
    <row r="175" spans="1:23" ht="12.75" customHeight="1" x14ac:dyDescent="0.2">
      <c r="A175" s="483"/>
      <c r="B175" s="484"/>
      <c r="C175" s="296"/>
      <c r="D175" s="356"/>
      <c r="E175" s="51">
        <v>35</v>
      </c>
      <c r="F175" s="335" t="s">
        <v>48</v>
      </c>
      <c r="G175" s="352">
        <v>0.8</v>
      </c>
      <c r="I175" s="365"/>
      <c r="J175" s="398"/>
      <c r="K175" s="296"/>
      <c r="L175" s="355"/>
      <c r="M175" s="56">
        <v>9</v>
      </c>
      <c r="N175" s="345" t="s">
        <v>48</v>
      </c>
      <c r="O175" s="466">
        <v>0.92</v>
      </c>
      <c r="P175" s="70"/>
      <c r="Q175" s="366"/>
      <c r="R175" s="358"/>
      <c r="S175" s="285"/>
      <c r="T175" s="296"/>
      <c r="U175" s="56">
        <v>2</v>
      </c>
      <c r="V175" s="345" t="s">
        <v>48</v>
      </c>
      <c r="W175" s="339">
        <v>0.94</v>
      </c>
    </row>
    <row r="176" spans="1:23" ht="12.75" customHeight="1" x14ac:dyDescent="0.2">
      <c r="A176" s="482"/>
      <c r="B176" s="239"/>
      <c r="C176" s="296"/>
      <c r="D176" s="318"/>
      <c r="E176" s="51">
        <v>85</v>
      </c>
      <c r="F176" s="335"/>
      <c r="G176" s="353"/>
      <c r="I176" s="365"/>
      <c r="J176" s="398"/>
      <c r="K176" s="296"/>
      <c r="L176" s="355"/>
      <c r="M176" s="56">
        <v>41</v>
      </c>
      <c r="N176" s="345"/>
      <c r="O176" s="466"/>
      <c r="P176" s="70"/>
      <c r="Q176" s="366"/>
      <c r="R176" s="358"/>
      <c r="S176" s="285"/>
      <c r="T176" s="296"/>
      <c r="U176" s="56">
        <v>10</v>
      </c>
      <c r="V176" s="345"/>
      <c r="W176" s="339"/>
    </row>
    <row r="177" spans="1:23" ht="12.75" customHeight="1" x14ac:dyDescent="0.2">
      <c r="A177" s="482"/>
      <c r="B177" s="239"/>
      <c r="C177" s="296" t="s">
        <v>138</v>
      </c>
      <c r="D177" s="318" t="s">
        <v>36</v>
      </c>
      <c r="E177" s="51">
        <v>8</v>
      </c>
      <c r="F177" s="335" t="s">
        <v>4</v>
      </c>
      <c r="G177" s="352">
        <v>0.05</v>
      </c>
      <c r="I177" s="365"/>
      <c r="J177" s="398"/>
      <c r="K177" s="296" t="s">
        <v>138</v>
      </c>
      <c r="L177" s="355" t="s">
        <v>36</v>
      </c>
      <c r="M177" s="56">
        <v>3</v>
      </c>
      <c r="N177" s="345" t="s">
        <v>4</v>
      </c>
      <c r="O177" s="466">
        <v>0.03</v>
      </c>
      <c r="P177" s="70"/>
      <c r="Q177" s="366"/>
      <c r="R177" s="358"/>
      <c r="S177" s="285" t="s">
        <v>36</v>
      </c>
      <c r="T177" s="296" t="s">
        <v>138</v>
      </c>
      <c r="U177" s="56">
        <v>1</v>
      </c>
      <c r="V177" s="345" t="s">
        <v>4</v>
      </c>
      <c r="W177" s="339">
        <v>0.03</v>
      </c>
    </row>
    <row r="178" spans="1:23" ht="12.75" customHeight="1" x14ac:dyDescent="0.25">
      <c r="A178" s="482"/>
      <c r="B178" s="239"/>
      <c r="C178" s="296"/>
      <c r="D178" s="318"/>
      <c r="E178" s="51">
        <v>2</v>
      </c>
      <c r="F178" s="335"/>
      <c r="G178" s="353"/>
      <c r="I178" s="365"/>
      <c r="J178" s="398"/>
      <c r="K178" s="296"/>
      <c r="L178" s="355"/>
      <c r="M178" s="56">
        <v>0</v>
      </c>
      <c r="N178" s="345"/>
      <c r="O178" s="466"/>
      <c r="P178" s="71"/>
      <c r="Q178" s="366"/>
      <c r="R178" s="358"/>
      <c r="S178" s="285"/>
      <c r="T178" s="296"/>
      <c r="U178" s="56">
        <v>0</v>
      </c>
      <c r="V178" s="345"/>
      <c r="W178" s="339"/>
    </row>
    <row r="179" spans="1:23" ht="12.75" customHeight="1" x14ac:dyDescent="0.25">
      <c r="A179" s="482"/>
      <c r="B179" s="239"/>
      <c r="C179" s="296"/>
      <c r="D179" s="318"/>
      <c r="E179" s="51">
        <v>67</v>
      </c>
      <c r="F179" s="34" t="s">
        <v>15</v>
      </c>
      <c r="G179" s="36">
        <v>0.1</v>
      </c>
      <c r="I179" s="365"/>
      <c r="J179" s="398"/>
      <c r="K179" s="296"/>
      <c r="L179" s="355"/>
      <c r="M179" s="56">
        <v>57</v>
      </c>
      <c r="N179" s="1" t="s">
        <v>15</v>
      </c>
      <c r="O179" s="77">
        <v>0.11</v>
      </c>
      <c r="P179" s="70"/>
      <c r="Q179" s="366"/>
      <c r="R179" s="358"/>
      <c r="S179" s="285"/>
      <c r="T179" s="296"/>
      <c r="U179" s="56">
        <v>16</v>
      </c>
      <c r="V179" s="1" t="s">
        <v>15</v>
      </c>
      <c r="W179" s="4">
        <v>0.06</v>
      </c>
    </row>
    <row r="180" spans="1:23" ht="12.75" customHeight="1" x14ac:dyDescent="0.2">
      <c r="A180" s="483"/>
      <c r="B180" s="484"/>
      <c r="C180" s="296"/>
      <c r="D180" s="356"/>
      <c r="E180" s="51">
        <v>18</v>
      </c>
      <c r="F180" s="335" t="s">
        <v>48</v>
      </c>
      <c r="G180" s="352">
        <v>0.85</v>
      </c>
      <c r="I180" s="365"/>
      <c r="J180" s="398"/>
      <c r="K180" s="296"/>
      <c r="L180" s="355"/>
      <c r="M180" s="56">
        <v>13</v>
      </c>
      <c r="N180" s="345" t="s">
        <v>48</v>
      </c>
      <c r="O180" s="466">
        <v>0.86</v>
      </c>
      <c r="P180" s="70"/>
      <c r="Q180" s="366"/>
      <c r="R180" s="358"/>
      <c r="S180" s="285"/>
      <c r="T180" s="296"/>
      <c r="U180" s="56">
        <v>2</v>
      </c>
      <c r="V180" s="345" t="s">
        <v>48</v>
      </c>
      <c r="W180" s="339">
        <v>0.9</v>
      </c>
    </row>
    <row r="181" spans="1:23" ht="12.75" customHeight="1" x14ac:dyDescent="0.2">
      <c r="A181" s="482"/>
      <c r="B181" s="239"/>
      <c r="C181" s="296"/>
      <c r="D181" s="318"/>
      <c r="E181" s="51">
        <v>91</v>
      </c>
      <c r="F181" s="335"/>
      <c r="G181" s="353"/>
      <c r="I181" s="365"/>
      <c r="J181" s="398"/>
      <c r="K181" s="296"/>
      <c r="L181" s="355"/>
      <c r="M181" s="56">
        <v>42</v>
      </c>
      <c r="N181" s="345"/>
      <c r="O181" s="466"/>
      <c r="P181" s="70"/>
      <c r="Q181" s="366"/>
      <c r="R181" s="358"/>
      <c r="S181" s="285"/>
      <c r="T181" s="296"/>
      <c r="U181" s="56">
        <v>12</v>
      </c>
      <c r="V181" s="345"/>
      <c r="W181" s="339"/>
    </row>
    <row r="182" spans="1:23" ht="12.75" customHeight="1" x14ac:dyDescent="0.2">
      <c r="A182" s="482"/>
      <c r="B182" s="239"/>
      <c r="C182" s="296" t="s">
        <v>138</v>
      </c>
      <c r="D182" s="318" t="s">
        <v>37</v>
      </c>
      <c r="E182" s="51">
        <v>1</v>
      </c>
      <c r="F182" s="335" t="s">
        <v>4</v>
      </c>
      <c r="G182" s="352">
        <v>0.02</v>
      </c>
      <c r="I182" s="365"/>
      <c r="J182" s="398"/>
      <c r="K182" s="296" t="s">
        <v>138</v>
      </c>
      <c r="L182" s="377" t="s">
        <v>37</v>
      </c>
      <c r="M182" s="56">
        <v>2</v>
      </c>
      <c r="N182" s="345" t="s">
        <v>4</v>
      </c>
      <c r="O182" s="466">
        <v>0.03</v>
      </c>
      <c r="P182" s="70"/>
      <c r="Q182" s="366"/>
      <c r="R182" s="358"/>
      <c r="S182" s="471" t="s">
        <v>37</v>
      </c>
      <c r="T182" s="296" t="s">
        <v>138</v>
      </c>
      <c r="U182" s="56">
        <v>2</v>
      </c>
      <c r="V182" s="345" t="s">
        <v>4</v>
      </c>
      <c r="W182" s="339">
        <v>0.06</v>
      </c>
    </row>
    <row r="183" spans="1:23" ht="12.75" customHeight="1" x14ac:dyDescent="0.25">
      <c r="A183" s="482"/>
      <c r="B183" s="239"/>
      <c r="C183" s="296"/>
      <c r="D183" s="318"/>
      <c r="E183" s="51">
        <v>3</v>
      </c>
      <c r="F183" s="335"/>
      <c r="G183" s="353"/>
      <c r="I183" s="365"/>
      <c r="J183" s="398"/>
      <c r="K183" s="296"/>
      <c r="L183" s="377"/>
      <c r="M183" s="56">
        <v>1</v>
      </c>
      <c r="N183" s="345"/>
      <c r="O183" s="466"/>
      <c r="P183" s="71"/>
      <c r="Q183" s="366"/>
      <c r="R183" s="358"/>
      <c r="S183" s="471"/>
      <c r="T183" s="296"/>
      <c r="U183" s="56">
        <v>0</v>
      </c>
      <c r="V183" s="345"/>
      <c r="W183" s="339"/>
    </row>
    <row r="184" spans="1:23" ht="12.75" customHeight="1" x14ac:dyDescent="0.25">
      <c r="A184" s="482"/>
      <c r="B184" s="239"/>
      <c r="C184" s="296"/>
      <c r="D184" s="318"/>
      <c r="E184" s="51">
        <v>68</v>
      </c>
      <c r="F184" s="34" t="s">
        <v>15</v>
      </c>
      <c r="G184" s="36">
        <v>0.14000000000000001</v>
      </c>
      <c r="I184" s="365"/>
      <c r="J184" s="398"/>
      <c r="K184" s="296"/>
      <c r="L184" s="377"/>
      <c r="M184" s="56">
        <v>53</v>
      </c>
      <c r="N184" s="1" t="s">
        <v>15</v>
      </c>
      <c r="O184" s="77">
        <v>0.17</v>
      </c>
      <c r="P184" s="70"/>
      <c r="Q184" s="366"/>
      <c r="R184" s="358"/>
      <c r="S184" s="471"/>
      <c r="T184" s="296"/>
      <c r="U184" s="56">
        <v>15</v>
      </c>
      <c r="V184" s="1" t="s">
        <v>15</v>
      </c>
      <c r="W184" s="4">
        <v>0.06</v>
      </c>
    </row>
    <row r="185" spans="1:23" ht="12.75" customHeight="1" x14ac:dyDescent="0.2">
      <c r="A185" s="483"/>
      <c r="B185" s="484"/>
      <c r="C185" s="296"/>
      <c r="D185" s="356"/>
      <c r="E185" s="51">
        <v>26</v>
      </c>
      <c r="F185" s="335" t="s">
        <v>48</v>
      </c>
      <c r="G185" s="352">
        <v>0.84</v>
      </c>
      <c r="I185" s="365"/>
      <c r="J185" s="398"/>
      <c r="K185" s="296"/>
      <c r="L185" s="377"/>
      <c r="M185" s="56">
        <v>20</v>
      </c>
      <c r="N185" s="345" t="s">
        <v>48</v>
      </c>
      <c r="O185" s="466">
        <v>0.8</v>
      </c>
      <c r="P185" s="70"/>
      <c r="Q185" s="366"/>
      <c r="R185" s="358"/>
      <c r="S185" s="471"/>
      <c r="T185" s="296"/>
      <c r="U185" s="56">
        <v>2</v>
      </c>
      <c r="V185" s="345" t="s">
        <v>48</v>
      </c>
      <c r="W185" s="339">
        <v>0.87</v>
      </c>
    </row>
    <row r="186" spans="1:23" ht="12.75" customHeight="1" x14ac:dyDescent="0.2">
      <c r="A186" s="482"/>
      <c r="B186" s="239"/>
      <c r="C186" s="296"/>
      <c r="D186" s="318"/>
      <c r="E186" s="51">
        <v>88</v>
      </c>
      <c r="F186" s="335"/>
      <c r="G186" s="353"/>
      <c r="I186" s="365"/>
      <c r="J186" s="398"/>
      <c r="K186" s="296"/>
      <c r="L186" s="377"/>
      <c r="M186" s="56">
        <v>39</v>
      </c>
      <c r="N186" s="345"/>
      <c r="O186" s="466"/>
      <c r="P186" s="70"/>
      <c r="Q186" s="366"/>
      <c r="R186" s="358"/>
      <c r="S186" s="471"/>
      <c r="T186" s="296"/>
      <c r="U186" s="56">
        <v>12</v>
      </c>
      <c r="V186" s="345"/>
      <c r="W186" s="339"/>
    </row>
    <row r="187" spans="1:23" ht="12.75" customHeight="1" x14ac:dyDescent="0.25">
      <c r="A187" s="482" t="s">
        <v>68</v>
      </c>
      <c r="B187" s="485" t="s">
        <v>94</v>
      </c>
      <c r="C187" s="486"/>
      <c r="D187" s="487"/>
      <c r="E187" s="51">
        <v>62</v>
      </c>
      <c r="F187" s="34"/>
      <c r="G187" s="27"/>
      <c r="I187" s="365" t="s">
        <v>68</v>
      </c>
      <c r="J187" s="357" t="s">
        <v>94</v>
      </c>
      <c r="K187" s="357"/>
      <c r="L187" s="491"/>
      <c r="M187" s="56">
        <v>26</v>
      </c>
      <c r="N187" s="10"/>
      <c r="O187" s="78"/>
      <c r="P187" s="70"/>
      <c r="Q187" s="476" t="s">
        <v>68</v>
      </c>
      <c r="R187" s="358" t="s">
        <v>94</v>
      </c>
      <c r="S187" s="458"/>
      <c r="T187" s="6"/>
      <c r="U187" s="56">
        <v>45</v>
      </c>
      <c r="V187" s="10"/>
      <c r="W187" s="8"/>
    </row>
    <row r="188" spans="1:23" ht="12.75" customHeight="1" x14ac:dyDescent="0.25">
      <c r="A188" s="482"/>
      <c r="B188" s="490"/>
      <c r="C188" s="357"/>
      <c r="D188" s="491"/>
      <c r="E188" s="51">
        <v>125</v>
      </c>
      <c r="F188" s="34"/>
      <c r="G188" s="27"/>
      <c r="I188" s="365"/>
      <c r="J188" s="357"/>
      <c r="K188" s="357"/>
      <c r="L188" s="491"/>
      <c r="M188" s="56">
        <v>59</v>
      </c>
      <c r="N188" s="10"/>
      <c r="O188" s="78"/>
      <c r="P188" s="71"/>
      <c r="Q188" s="476"/>
      <c r="R188" s="358"/>
      <c r="S188" s="458"/>
      <c r="T188" s="6"/>
      <c r="U188" s="56">
        <v>55</v>
      </c>
      <c r="V188" s="10"/>
      <c r="W188" s="8"/>
    </row>
    <row r="189" spans="1:23" ht="12.75" customHeight="1" x14ac:dyDescent="0.25">
      <c r="A189" s="482"/>
      <c r="B189" s="488"/>
      <c r="C189" s="437"/>
      <c r="D189" s="489"/>
      <c r="E189" s="51">
        <v>47</v>
      </c>
      <c r="F189" s="34"/>
      <c r="G189" s="27"/>
      <c r="I189" s="365"/>
      <c r="J189" s="357"/>
      <c r="K189" s="357"/>
      <c r="L189" s="491"/>
      <c r="M189" s="56">
        <v>66</v>
      </c>
      <c r="N189" s="10"/>
      <c r="O189" s="78"/>
      <c r="P189" s="70"/>
      <c r="Q189" s="476"/>
      <c r="R189" s="358"/>
      <c r="S189" s="458"/>
      <c r="T189" s="6"/>
      <c r="U189" s="56">
        <v>6</v>
      </c>
      <c r="V189" s="1"/>
      <c r="W189" s="4"/>
    </row>
    <row r="190" spans="1:23" ht="12.75" customHeight="1" x14ac:dyDescent="0.2">
      <c r="A190" s="482"/>
      <c r="B190" s="239" t="s">
        <v>95</v>
      </c>
      <c r="C190" s="296" t="s">
        <v>139</v>
      </c>
      <c r="D190" s="266" t="s">
        <v>9</v>
      </c>
      <c r="E190" s="51">
        <v>19</v>
      </c>
      <c r="F190" s="335" t="s">
        <v>4</v>
      </c>
      <c r="G190" s="352">
        <v>0.17</v>
      </c>
      <c r="I190" s="365"/>
      <c r="J190" s="398" t="s">
        <v>95</v>
      </c>
      <c r="K190" s="296" t="s">
        <v>139</v>
      </c>
      <c r="L190" s="376" t="s">
        <v>9</v>
      </c>
      <c r="M190" s="56">
        <v>24</v>
      </c>
      <c r="N190" s="345" t="s">
        <v>4</v>
      </c>
      <c r="O190" s="466">
        <v>0.14000000000000001</v>
      </c>
      <c r="P190" s="70"/>
      <c r="Q190" s="476"/>
      <c r="R190" s="358" t="s">
        <v>95</v>
      </c>
      <c r="S190" s="470" t="s">
        <v>9</v>
      </c>
      <c r="T190" s="296" t="s">
        <v>139</v>
      </c>
      <c r="U190" s="56">
        <v>2</v>
      </c>
      <c r="V190" s="345" t="s">
        <v>4</v>
      </c>
      <c r="W190" s="339">
        <v>0</v>
      </c>
    </row>
    <row r="191" spans="1:23" ht="12.75" customHeight="1" x14ac:dyDescent="0.25">
      <c r="A191" s="482"/>
      <c r="B191" s="239"/>
      <c r="C191" s="296"/>
      <c r="D191" s="266"/>
      <c r="E191" s="51">
        <v>4</v>
      </c>
      <c r="F191" s="335"/>
      <c r="G191" s="353"/>
      <c r="I191" s="365"/>
      <c r="J191" s="398"/>
      <c r="K191" s="296"/>
      <c r="L191" s="377"/>
      <c r="M191" s="56">
        <v>7</v>
      </c>
      <c r="N191" s="345"/>
      <c r="O191" s="466"/>
      <c r="P191" s="71"/>
      <c r="Q191" s="476"/>
      <c r="R191" s="358"/>
      <c r="S191" s="471"/>
      <c r="T191" s="296"/>
      <c r="U191" s="56">
        <v>0</v>
      </c>
      <c r="V191" s="345"/>
      <c r="W191" s="339"/>
    </row>
    <row r="192" spans="1:23" ht="12.75" customHeight="1" x14ac:dyDescent="0.25">
      <c r="A192" s="482"/>
      <c r="B192" s="239"/>
      <c r="C192" s="296"/>
      <c r="D192" s="266"/>
      <c r="E192" s="51">
        <v>6</v>
      </c>
      <c r="F192" s="34" t="s">
        <v>15</v>
      </c>
      <c r="G192" s="36">
        <v>0.13</v>
      </c>
      <c r="I192" s="365"/>
      <c r="J192" s="398"/>
      <c r="K192" s="296"/>
      <c r="L192" s="377"/>
      <c r="M192" s="56">
        <v>14</v>
      </c>
      <c r="N192" s="1" t="s">
        <v>15</v>
      </c>
      <c r="O192" s="77">
        <v>0.21</v>
      </c>
      <c r="P192" s="70"/>
      <c r="Q192" s="476"/>
      <c r="R192" s="358"/>
      <c r="S192" s="471"/>
      <c r="T192" s="296"/>
      <c r="U192" s="56">
        <v>1</v>
      </c>
      <c r="V192" s="1" t="s">
        <v>15</v>
      </c>
      <c r="W192" s="4">
        <v>0.17</v>
      </c>
    </row>
    <row r="193" spans="1:23" ht="12.75" customHeight="1" x14ac:dyDescent="0.2">
      <c r="A193" s="483"/>
      <c r="B193" s="484"/>
      <c r="C193" s="296"/>
      <c r="D193" s="267"/>
      <c r="E193" s="51">
        <v>14</v>
      </c>
      <c r="F193" s="335" t="s">
        <v>48</v>
      </c>
      <c r="G193" s="480">
        <v>0.7</v>
      </c>
      <c r="I193" s="365"/>
      <c r="J193" s="398"/>
      <c r="K193" s="296"/>
      <c r="L193" s="377"/>
      <c r="M193" s="56">
        <v>19</v>
      </c>
      <c r="N193" s="345" t="s">
        <v>48</v>
      </c>
      <c r="O193" s="467">
        <v>0.65</v>
      </c>
      <c r="P193" s="70"/>
      <c r="Q193" s="476"/>
      <c r="R193" s="358"/>
      <c r="S193" s="471"/>
      <c r="T193" s="296"/>
      <c r="U193" s="56">
        <v>3</v>
      </c>
      <c r="V193" s="345" t="s">
        <v>48</v>
      </c>
      <c r="W193" s="339">
        <v>0.83</v>
      </c>
    </row>
    <row r="194" spans="1:23" ht="12.75" customHeight="1" x14ac:dyDescent="0.25">
      <c r="A194" s="482"/>
      <c r="B194" s="239"/>
      <c r="C194" s="296"/>
      <c r="D194" s="266"/>
      <c r="E194" s="51">
        <v>4</v>
      </c>
      <c r="F194" s="335"/>
      <c r="G194" s="481"/>
      <c r="I194" s="365"/>
      <c r="J194" s="398"/>
      <c r="K194" s="296"/>
      <c r="L194" s="378"/>
      <c r="M194" s="56">
        <v>2</v>
      </c>
      <c r="N194" s="345"/>
      <c r="O194" s="466"/>
      <c r="P194" s="71"/>
      <c r="Q194" s="476"/>
      <c r="R194" s="358"/>
      <c r="S194" s="472"/>
      <c r="T194" s="296"/>
      <c r="U194" s="56">
        <v>0</v>
      </c>
      <c r="V194" s="345"/>
      <c r="W194" s="339"/>
    </row>
    <row r="195" spans="1:23" ht="12.75" customHeight="1" x14ac:dyDescent="0.2">
      <c r="A195" s="482"/>
      <c r="B195" s="239"/>
      <c r="C195" s="296" t="s">
        <v>139</v>
      </c>
      <c r="D195" s="266" t="s">
        <v>18</v>
      </c>
      <c r="E195" s="51">
        <v>15</v>
      </c>
      <c r="F195" s="335" t="s">
        <v>4</v>
      </c>
      <c r="G195" s="352">
        <v>0.17</v>
      </c>
      <c r="I195" s="365"/>
      <c r="J195" s="398"/>
      <c r="K195" s="296" t="s">
        <v>139</v>
      </c>
      <c r="L195" s="376" t="s">
        <v>18</v>
      </c>
      <c r="M195" s="56">
        <v>22</v>
      </c>
      <c r="N195" s="345" t="s">
        <v>4</v>
      </c>
      <c r="O195" s="466">
        <v>0.15</v>
      </c>
      <c r="P195" s="70"/>
      <c r="Q195" s="476"/>
      <c r="R195" s="358"/>
      <c r="S195" s="470" t="s">
        <v>18</v>
      </c>
      <c r="T195" s="296" t="s">
        <v>139</v>
      </c>
      <c r="U195" s="56">
        <v>0</v>
      </c>
      <c r="V195" s="345" t="s">
        <v>4</v>
      </c>
      <c r="W195" s="339">
        <v>0.17</v>
      </c>
    </row>
    <row r="196" spans="1:23" ht="12.75" customHeight="1" x14ac:dyDescent="0.2">
      <c r="A196" s="482"/>
      <c r="B196" s="239"/>
      <c r="C196" s="296"/>
      <c r="D196" s="266"/>
      <c r="E196" s="51">
        <v>5</v>
      </c>
      <c r="F196" s="335"/>
      <c r="G196" s="353"/>
      <c r="I196" s="365"/>
      <c r="J196" s="398"/>
      <c r="K196" s="296"/>
      <c r="L196" s="377"/>
      <c r="M196" s="56">
        <v>8</v>
      </c>
      <c r="N196" s="345"/>
      <c r="O196" s="466"/>
      <c r="P196" s="70"/>
      <c r="Q196" s="476"/>
      <c r="R196" s="358"/>
      <c r="S196" s="471"/>
      <c r="T196" s="296"/>
      <c r="U196" s="56">
        <v>1</v>
      </c>
      <c r="V196" s="345"/>
      <c r="W196" s="339"/>
    </row>
    <row r="197" spans="1:23" ht="12.75" customHeight="1" x14ac:dyDescent="0.25">
      <c r="A197" s="482"/>
      <c r="B197" s="239"/>
      <c r="C197" s="296"/>
      <c r="D197" s="266"/>
      <c r="E197" s="51">
        <v>10</v>
      </c>
      <c r="F197" s="34" t="s">
        <v>15</v>
      </c>
      <c r="G197" s="36">
        <v>0.21</v>
      </c>
      <c r="I197" s="365"/>
      <c r="J197" s="398"/>
      <c r="K197" s="296"/>
      <c r="L197" s="377"/>
      <c r="M197" s="56">
        <v>18</v>
      </c>
      <c r="N197" s="1" t="s">
        <v>15</v>
      </c>
      <c r="O197" s="77">
        <v>0.27</v>
      </c>
      <c r="P197" s="71"/>
      <c r="Q197" s="476"/>
      <c r="R197" s="358"/>
      <c r="S197" s="471"/>
      <c r="T197" s="296"/>
      <c r="U197" s="56">
        <v>1</v>
      </c>
      <c r="V197" s="1" t="s">
        <v>15</v>
      </c>
      <c r="W197" s="4">
        <v>0.17</v>
      </c>
    </row>
    <row r="198" spans="1:23" ht="12.75" customHeight="1" x14ac:dyDescent="0.2">
      <c r="A198" s="483"/>
      <c r="B198" s="484"/>
      <c r="C198" s="296"/>
      <c r="D198" s="267"/>
      <c r="E198" s="51">
        <v>14</v>
      </c>
      <c r="F198" s="335" t="s">
        <v>48</v>
      </c>
      <c r="G198" s="480">
        <v>0.62</v>
      </c>
      <c r="I198" s="365"/>
      <c r="J198" s="398"/>
      <c r="K198" s="296"/>
      <c r="L198" s="377"/>
      <c r="M198" s="56">
        <v>16</v>
      </c>
      <c r="N198" s="345" t="s">
        <v>48</v>
      </c>
      <c r="O198" s="467">
        <v>0.57999999999999996</v>
      </c>
      <c r="P198" s="70"/>
      <c r="Q198" s="476"/>
      <c r="R198" s="358"/>
      <c r="S198" s="471"/>
      <c r="T198" s="296"/>
      <c r="U198" s="56">
        <v>4</v>
      </c>
      <c r="V198" s="345" t="s">
        <v>48</v>
      </c>
      <c r="W198" s="444">
        <v>0.67</v>
      </c>
    </row>
    <row r="199" spans="1:23" ht="12.75" customHeight="1" x14ac:dyDescent="0.2">
      <c r="A199" s="482"/>
      <c r="B199" s="239"/>
      <c r="C199" s="296"/>
      <c r="D199" s="266"/>
      <c r="E199" s="51">
        <v>3</v>
      </c>
      <c r="F199" s="335"/>
      <c r="G199" s="481"/>
      <c r="I199" s="365"/>
      <c r="J199" s="398"/>
      <c r="K199" s="296"/>
      <c r="L199" s="378"/>
      <c r="M199" s="56">
        <v>2</v>
      </c>
      <c r="N199" s="345"/>
      <c r="O199" s="466"/>
      <c r="P199" s="70"/>
      <c r="Q199" s="476"/>
      <c r="R199" s="358"/>
      <c r="S199" s="472"/>
      <c r="T199" s="296"/>
      <c r="U199" s="56">
        <v>0</v>
      </c>
      <c r="V199" s="345"/>
      <c r="W199" s="339"/>
    </row>
    <row r="200" spans="1:23" ht="12.75" customHeight="1" x14ac:dyDescent="0.25">
      <c r="A200" s="482"/>
      <c r="B200" s="239"/>
      <c r="C200" s="296" t="s">
        <v>139</v>
      </c>
      <c r="D200" s="266" t="s">
        <v>19</v>
      </c>
      <c r="E200" s="51">
        <v>16</v>
      </c>
      <c r="F200" s="335" t="s">
        <v>4</v>
      </c>
      <c r="G200" s="352">
        <v>0.15</v>
      </c>
      <c r="I200" s="365"/>
      <c r="J200" s="398"/>
      <c r="K200" s="296" t="s">
        <v>139</v>
      </c>
      <c r="L200" s="376" t="s">
        <v>19</v>
      </c>
      <c r="M200" s="56">
        <v>23</v>
      </c>
      <c r="N200" s="345" t="s">
        <v>4</v>
      </c>
      <c r="O200" s="466">
        <v>0.17</v>
      </c>
      <c r="P200" s="71"/>
      <c r="Q200" s="476"/>
      <c r="R200" s="358"/>
      <c r="S200" s="470" t="s">
        <v>19</v>
      </c>
      <c r="T200" s="296" t="s">
        <v>139</v>
      </c>
      <c r="U200" s="56">
        <v>1</v>
      </c>
      <c r="V200" s="345" t="s">
        <v>4</v>
      </c>
      <c r="W200" s="339">
        <v>0.17</v>
      </c>
    </row>
    <row r="201" spans="1:23" ht="12.75" customHeight="1" x14ac:dyDescent="0.2">
      <c r="A201" s="482"/>
      <c r="B201" s="239"/>
      <c r="C201" s="296"/>
      <c r="D201" s="266"/>
      <c r="E201" s="51">
        <v>4</v>
      </c>
      <c r="F201" s="335"/>
      <c r="G201" s="353"/>
      <c r="I201" s="365"/>
      <c r="J201" s="398"/>
      <c r="K201" s="296"/>
      <c r="L201" s="377"/>
      <c r="M201" s="56">
        <v>10</v>
      </c>
      <c r="N201" s="345"/>
      <c r="O201" s="466"/>
      <c r="P201" s="70"/>
      <c r="Q201" s="476"/>
      <c r="R201" s="358"/>
      <c r="S201" s="471"/>
      <c r="T201" s="296"/>
      <c r="U201" s="56">
        <v>1</v>
      </c>
      <c r="V201" s="345"/>
      <c r="W201" s="339"/>
    </row>
    <row r="202" spans="1:23" ht="12.75" customHeight="1" x14ac:dyDescent="0.25">
      <c r="A202" s="482"/>
      <c r="B202" s="239"/>
      <c r="C202" s="296"/>
      <c r="D202" s="266"/>
      <c r="E202" s="51">
        <v>12</v>
      </c>
      <c r="F202" s="34" t="s">
        <v>15</v>
      </c>
      <c r="G202" s="36">
        <v>0.26</v>
      </c>
      <c r="I202" s="365"/>
      <c r="J202" s="398"/>
      <c r="K202" s="296"/>
      <c r="L202" s="377"/>
      <c r="M202" s="56">
        <v>15</v>
      </c>
      <c r="N202" s="1" t="s">
        <v>15</v>
      </c>
      <c r="O202" s="77">
        <v>0.23</v>
      </c>
      <c r="P202" s="70"/>
      <c r="Q202" s="476"/>
      <c r="R202" s="358"/>
      <c r="S202" s="471"/>
      <c r="T202" s="296"/>
      <c r="U202" s="56">
        <v>1</v>
      </c>
      <c r="V202" s="1" t="s">
        <v>15</v>
      </c>
      <c r="W202" s="4">
        <v>0.17</v>
      </c>
    </row>
    <row r="203" spans="1:23" ht="12.75" customHeight="1" x14ac:dyDescent="0.25">
      <c r="A203" s="483"/>
      <c r="B203" s="484"/>
      <c r="C203" s="296"/>
      <c r="D203" s="267"/>
      <c r="E203" s="51">
        <v>12</v>
      </c>
      <c r="F203" s="335" t="s">
        <v>48</v>
      </c>
      <c r="G203" s="480">
        <v>0.6</v>
      </c>
      <c r="I203" s="365"/>
      <c r="J203" s="398"/>
      <c r="K203" s="296"/>
      <c r="L203" s="377"/>
      <c r="M203" s="56">
        <v>17</v>
      </c>
      <c r="N203" s="345" t="s">
        <v>48</v>
      </c>
      <c r="O203" s="467">
        <v>0.61</v>
      </c>
      <c r="P203" s="71"/>
      <c r="Q203" s="476"/>
      <c r="R203" s="358"/>
      <c r="S203" s="471"/>
      <c r="T203" s="296"/>
      <c r="U203" s="56">
        <v>3</v>
      </c>
      <c r="V203" s="345" t="s">
        <v>48</v>
      </c>
      <c r="W203" s="444">
        <v>0.67</v>
      </c>
    </row>
    <row r="204" spans="1:23" ht="12.75" customHeight="1" x14ac:dyDescent="0.2">
      <c r="A204" s="482"/>
      <c r="B204" s="239"/>
      <c r="C204" s="296"/>
      <c r="D204" s="266"/>
      <c r="E204" s="51">
        <v>3</v>
      </c>
      <c r="F204" s="335"/>
      <c r="G204" s="481"/>
      <c r="I204" s="365"/>
      <c r="J204" s="398"/>
      <c r="K204" s="296"/>
      <c r="L204" s="378"/>
      <c r="M204" s="56">
        <v>1</v>
      </c>
      <c r="N204" s="345"/>
      <c r="O204" s="466"/>
      <c r="P204" s="70"/>
      <c r="Q204" s="476"/>
      <c r="R204" s="358"/>
      <c r="S204" s="472"/>
      <c r="T204" s="296"/>
      <c r="U204" s="56">
        <v>0</v>
      </c>
      <c r="V204" s="345"/>
      <c r="W204" s="339"/>
    </row>
    <row r="205" spans="1:23" ht="12.75" customHeight="1" x14ac:dyDescent="0.2">
      <c r="A205" s="482"/>
      <c r="B205" s="239"/>
      <c r="C205" s="296" t="s">
        <v>139</v>
      </c>
      <c r="D205" s="266" t="s">
        <v>20</v>
      </c>
      <c r="E205" s="51">
        <v>27</v>
      </c>
      <c r="F205" s="335" t="s">
        <v>4</v>
      </c>
      <c r="G205" s="352">
        <v>0.02</v>
      </c>
      <c r="I205" s="365"/>
      <c r="J205" s="398"/>
      <c r="K205" s="296" t="s">
        <v>139</v>
      </c>
      <c r="L205" s="376" t="s">
        <v>20</v>
      </c>
      <c r="M205" s="56">
        <v>25</v>
      </c>
      <c r="N205" s="345" t="s">
        <v>4</v>
      </c>
      <c r="O205" s="466">
        <v>0.03</v>
      </c>
      <c r="P205" s="70"/>
      <c r="Q205" s="476"/>
      <c r="R205" s="358"/>
      <c r="S205" s="470" t="s">
        <v>20</v>
      </c>
      <c r="T205" s="296" t="s">
        <v>139</v>
      </c>
      <c r="U205" s="56">
        <v>2</v>
      </c>
      <c r="V205" s="345" t="s">
        <v>4</v>
      </c>
      <c r="W205" s="339">
        <v>0</v>
      </c>
    </row>
    <row r="206" spans="1:23" ht="12.75" customHeight="1" x14ac:dyDescent="0.25">
      <c r="A206" s="482"/>
      <c r="B206" s="239"/>
      <c r="C206" s="296"/>
      <c r="D206" s="266"/>
      <c r="E206" s="51">
        <v>0</v>
      </c>
      <c r="F206" s="335"/>
      <c r="G206" s="353"/>
      <c r="I206" s="365"/>
      <c r="J206" s="398"/>
      <c r="K206" s="296"/>
      <c r="L206" s="377"/>
      <c r="M206" s="56">
        <v>2</v>
      </c>
      <c r="N206" s="345"/>
      <c r="O206" s="466"/>
      <c r="P206" s="71"/>
      <c r="Q206" s="476"/>
      <c r="R206" s="358"/>
      <c r="S206" s="471"/>
      <c r="T206" s="296"/>
      <c r="U206" s="56">
        <v>0</v>
      </c>
      <c r="V206" s="345"/>
      <c r="W206" s="339"/>
    </row>
    <row r="207" spans="1:23" ht="12.75" customHeight="1" x14ac:dyDescent="0.25">
      <c r="A207" s="482"/>
      <c r="B207" s="239"/>
      <c r="C207" s="296"/>
      <c r="D207" s="266"/>
      <c r="E207" s="51">
        <v>5</v>
      </c>
      <c r="F207" s="34" t="s">
        <v>15</v>
      </c>
      <c r="G207" s="36">
        <v>0.11</v>
      </c>
      <c r="I207" s="365"/>
      <c r="J207" s="398"/>
      <c r="K207" s="296"/>
      <c r="L207" s="377"/>
      <c r="M207" s="56">
        <v>8</v>
      </c>
      <c r="N207" s="1" t="s">
        <v>15</v>
      </c>
      <c r="O207" s="77">
        <v>0.12</v>
      </c>
      <c r="P207" s="70"/>
      <c r="Q207" s="476"/>
      <c r="R207" s="358"/>
      <c r="S207" s="471"/>
      <c r="T207" s="296"/>
      <c r="U207" s="56">
        <v>0</v>
      </c>
      <c r="V207" s="1" t="s">
        <v>15</v>
      </c>
      <c r="W207" s="4">
        <v>0</v>
      </c>
    </row>
    <row r="208" spans="1:23" ht="12.75" customHeight="1" x14ac:dyDescent="0.2">
      <c r="A208" s="483"/>
      <c r="B208" s="484"/>
      <c r="C208" s="296"/>
      <c r="D208" s="267"/>
      <c r="E208" s="51">
        <v>14</v>
      </c>
      <c r="F208" s="335" t="s">
        <v>48</v>
      </c>
      <c r="G208" s="352">
        <v>0.87</v>
      </c>
      <c r="I208" s="365"/>
      <c r="J208" s="398"/>
      <c r="K208" s="296"/>
      <c r="L208" s="377"/>
      <c r="M208" s="56">
        <v>31</v>
      </c>
      <c r="N208" s="345" t="s">
        <v>48</v>
      </c>
      <c r="O208" s="466">
        <v>0.85</v>
      </c>
      <c r="P208" s="70"/>
      <c r="Q208" s="476"/>
      <c r="R208" s="358"/>
      <c r="S208" s="471"/>
      <c r="T208" s="296"/>
      <c r="U208" s="56">
        <v>4</v>
      </c>
      <c r="V208" s="345" t="s">
        <v>48</v>
      </c>
      <c r="W208" s="339">
        <v>1</v>
      </c>
    </row>
    <row r="209" spans="1:23" ht="12.75" customHeight="1" x14ac:dyDescent="0.25">
      <c r="A209" s="482"/>
      <c r="B209" s="239"/>
      <c r="C209" s="296"/>
      <c r="D209" s="266"/>
      <c r="E209" s="51">
        <v>1</v>
      </c>
      <c r="F209" s="335"/>
      <c r="G209" s="353"/>
      <c r="I209" s="365"/>
      <c r="J209" s="398"/>
      <c r="K209" s="296"/>
      <c r="L209" s="378"/>
      <c r="M209" s="56">
        <v>0</v>
      </c>
      <c r="N209" s="345"/>
      <c r="O209" s="466"/>
      <c r="P209" s="71"/>
      <c r="Q209" s="476"/>
      <c r="R209" s="358"/>
      <c r="S209" s="472"/>
      <c r="T209" s="296"/>
      <c r="U209" s="56">
        <v>0</v>
      </c>
      <c r="V209" s="345"/>
      <c r="W209" s="339"/>
    </row>
    <row r="210" spans="1:23" ht="12.75" customHeight="1" x14ac:dyDescent="0.2">
      <c r="A210" s="482"/>
      <c r="B210" s="239"/>
      <c r="C210" s="296" t="s">
        <v>139</v>
      </c>
      <c r="D210" s="266" t="s">
        <v>21</v>
      </c>
      <c r="E210" s="51">
        <v>15</v>
      </c>
      <c r="F210" s="335" t="s">
        <v>4</v>
      </c>
      <c r="G210" s="352">
        <v>0.15</v>
      </c>
      <c r="I210" s="365"/>
      <c r="J210" s="398"/>
      <c r="K210" s="296" t="s">
        <v>139</v>
      </c>
      <c r="L210" s="477" t="s">
        <v>21</v>
      </c>
      <c r="M210" s="56">
        <v>28</v>
      </c>
      <c r="N210" s="345" t="s">
        <v>4</v>
      </c>
      <c r="O210" s="466">
        <v>0.18</v>
      </c>
      <c r="P210" s="70"/>
      <c r="Q210" s="476"/>
      <c r="R210" s="358"/>
      <c r="S210" s="473" t="s">
        <v>21</v>
      </c>
      <c r="T210" s="296" t="s">
        <v>139</v>
      </c>
      <c r="U210" s="56">
        <v>2</v>
      </c>
      <c r="V210" s="345" t="s">
        <v>4</v>
      </c>
      <c r="W210" s="339">
        <v>0</v>
      </c>
    </row>
    <row r="211" spans="1:23" ht="12.75" customHeight="1" x14ac:dyDescent="0.2">
      <c r="A211" s="482"/>
      <c r="B211" s="239"/>
      <c r="C211" s="296"/>
      <c r="D211" s="266"/>
      <c r="E211" s="51">
        <v>4</v>
      </c>
      <c r="F211" s="335"/>
      <c r="G211" s="353"/>
      <c r="I211" s="365"/>
      <c r="J211" s="398"/>
      <c r="K211" s="296"/>
      <c r="L211" s="478"/>
      <c r="M211" s="56">
        <v>11</v>
      </c>
      <c r="N211" s="345"/>
      <c r="O211" s="466"/>
      <c r="P211" s="70"/>
      <c r="Q211" s="476"/>
      <c r="R211" s="358"/>
      <c r="S211" s="474"/>
      <c r="T211" s="296"/>
      <c r="U211" s="56">
        <v>0</v>
      </c>
      <c r="V211" s="345"/>
      <c r="W211" s="339"/>
    </row>
    <row r="212" spans="1:23" x14ac:dyDescent="0.25">
      <c r="A212" s="482"/>
      <c r="B212" s="239"/>
      <c r="C212" s="296"/>
      <c r="D212" s="266"/>
      <c r="E212" s="51">
        <v>11</v>
      </c>
      <c r="F212" s="34" t="s">
        <v>15</v>
      </c>
      <c r="G212" s="36">
        <v>0.23</v>
      </c>
      <c r="I212" s="365"/>
      <c r="J212" s="398"/>
      <c r="K212" s="296"/>
      <c r="L212" s="478"/>
      <c r="M212" s="56">
        <v>11</v>
      </c>
      <c r="N212" s="1" t="s">
        <v>15</v>
      </c>
      <c r="O212" s="77">
        <v>0.17</v>
      </c>
      <c r="P212" s="71"/>
      <c r="Q212" s="476"/>
      <c r="R212" s="358"/>
      <c r="S212" s="474"/>
      <c r="T212" s="296"/>
      <c r="U212" s="56">
        <v>1</v>
      </c>
      <c r="V212" s="1" t="s">
        <v>15</v>
      </c>
      <c r="W212" s="4">
        <v>0.17</v>
      </c>
    </row>
    <row r="213" spans="1:23" ht="15" x14ac:dyDescent="0.2">
      <c r="A213" s="483"/>
      <c r="B213" s="484"/>
      <c r="C213" s="296"/>
      <c r="D213" s="267"/>
      <c r="E213" s="51">
        <v>14</v>
      </c>
      <c r="F213" s="335" t="s">
        <v>48</v>
      </c>
      <c r="G213" s="480">
        <v>0.62</v>
      </c>
      <c r="I213" s="365"/>
      <c r="J213" s="398"/>
      <c r="K213" s="296"/>
      <c r="L213" s="478"/>
      <c r="M213" s="56">
        <v>15</v>
      </c>
      <c r="N213" s="345" t="s">
        <v>48</v>
      </c>
      <c r="O213" s="467">
        <v>0.65</v>
      </c>
      <c r="P213" s="70"/>
      <c r="Q213" s="476"/>
      <c r="R213" s="358"/>
      <c r="S213" s="474"/>
      <c r="T213" s="296"/>
      <c r="U213" s="56">
        <v>3</v>
      </c>
      <c r="V213" s="345" t="s">
        <v>48</v>
      </c>
      <c r="W213" s="339">
        <v>0.83</v>
      </c>
    </row>
    <row r="214" spans="1:23" ht="15" x14ac:dyDescent="0.2">
      <c r="A214" s="482"/>
      <c r="B214" s="239"/>
      <c r="C214" s="296"/>
      <c r="D214" s="266"/>
      <c r="E214" s="51">
        <v>3</v>
      </c>
      <c r="F214" s="335"/>
      <c r="G214" s="481"/>
      <c r="I214" s="365"/>
      <c r="J214" s="398"/>
      <c r="K214" s="296"/>
      <c r="L214" s="479"/>
      <c r="M214" s="56">
        <v>1</v>
      </c>
      <c r="N214" s="345"/>
      <c r="O214" s="466"/>
      <c r="P214" s="70"/>
      <c r="Q214" s="476"/>
      <c r="R214" s="358"/>
      <c r="S214" s="475"/>
      <c r="T214" s="296"/>
      <c r="U214" s="56">
        <v>0</v>
      </c>
      <c r="V214" s="345"/>
      <c r="W214" s="339"/>
    </row>
    <row r="215" spans="1:23" ht="12.75" customHeight="1" x14ac:dyDescent="0.25">
      <c r="A215" s="482" t="s">
        <v>70</v>
      </c>
      <c r="B215" s="239" t="s">
        <v>96</v>
      </c>
      <c r="C215" s="296" t="s">
        <v>140</v>
      </c>
      <c r="D215" s="266" t="s">
        <v>38</v>
      </c>
      <c r="E215" s="51">
        <v>6</v>
      </c>
      <c r="F215" s="335" t="s">
        <v>4</v>
      </c>
      <c r="G215" s="352">
        <v>0.04</v>
      </c>
      <c r="I215" s="365" t="s">
        <v>70</v>
      </c>
      <c r="J215" s="398" t="s">
        <v>96</v>
      </c>
      <c r="K215" s="296" t="s">
        <v>140</v>
      </c>
      <c r="L215" s="376" t="s">
        <v>38</v>
      </c>
      <c r="M215" s="56">
        <v>3</v>
      </c>
      <c r="N215" s="345" t="s">
        <v>4</v>
      </c>
      <c r="O215" s="466">
        <v>0.03</v>
      </c>
      <c r="P215" s="71"/>
      <c r="Q215" s="476" t="s">
        <v>70</v>
      </c>
      <c r="R215" s="358" t="s">
        <v>96</v>
      </c>
      <c r="S215" s="470" t="s">
        <v>38</v>
      </c>
      <c r="T215" s="296" t="s">
        <v>140</v>
      </c>
      <c r="U215" s="56">
        <v>4</v>
      </c>
      <c r="V215" s="345" t="s">
        <v>4</v>
      </c>
      <c r="W215" s="339">
        <v>0.05</v>
      </c>
    </row>
    <row r="216" spans="1:23" ht="12.75" customHeight="1" x14ac:dyDescent="0.2">
      <c r="A216" s="482"/>
      <c r="B216" s="239"/>
      <c r="C216" s="296"/>
      <c r="D216" s="266"/>
      <c r="E216" s="51">
        <v>4</v>
      </c>
      <c r="F216" s="335"/>
      <c r="G216" s="353"/>
      <c r="I216" s="365"/>
      <c r="J216" s="398"/>
      <c r="K216" s="296"/>
      <c r="L216" s="377"/>
      <c r="M216" s="56">
        <v>2</v>
      </c>
      <c r="N216" s="345"/>
      <c r="O216" s="466"/>
      <c r="P216" s="70"/>
      <c r="Q216" s="476"/>
      <c r="R216" s="358"/>
      <c r="S216" s="471"/>
      <c r="T216" s="296"/>
      <c r="U216" s="56">
        <v>1</v>
      </c>
      <c r="V216" s="345"/>
      <c r="W216" s="339"/>
    </row>
    <row r="217" spans="1:23" ht="12.75" customHeight="1" x14ac:dyDescent="0.25">
      <c r="A217" s="482"/>
      <c r="B217" s="239"/>
      <c r="C217" s="296"/>
      <c r="D217" s="266"/>
      <c r="E217" s="51">
        <v>56</v>
      </c>
      <c r="F217" s="34" t="s">
        <v>15</v>
      </c>
      <c r="G217" s="36">
        <v>0.22</v>
      </c>
      <c r="I217" s="365"/>
      <c r="J217" s="398"/>
      <c r="K217" s="296"/>
      <c r="L217" s="377"/>
      <c r="M217" s="56">
        <v>36</v>
      </c>
      <c r="N217" s="1" t="s">
        <v>15</v>
      </c>
      <c r="O217" s="77">
        <v>0.32</v>
      </c>
      <c r="P217" s="70"/>
      <c r="Q217" s="476"/>
      <c r="R217" s="358"/>
      <c r="S217" s="471"/>
      <c r="T217" s="296"/>
      <c r="U217" s="56">
        <v>25</v>
      </c>
      <c r="V217" s="1" t="s">
        <v>15</v>
      </c>
      <c r="W217" s="4">
        <v>0.18</v>
      </c>
    </row>
    <row r="218" spans="1:23" ht="12.75" customHeight="1" x14ac:dyDescent="0.25">
      <c r="A218" s="483"/>
      <c r="B218" s="484"/>
      <c r="C218" s="296"/>
      <c r="D218" s="267"/>
      <c r="E218" s="51">
        <v>52</v>
      </c>
      <c r="F218" s="335" t="s">
        <v>48</v>
      </c>
      <c r="G218" s="480">
        <v>0.71</v>
      </c>
      <c r="I218" s="365"/>
      <c r="J218" s="398"/>
      <c r="K218" s="296"/>
      <c r="L218" s="377"/>
      <c r="M218" s="56">
        <v>49</v>
      </c>
      <c r="N218" s="345" t="s">
        <v>48</v>
      </c>
      <c r="O218" s="467">
        <v>0.56000000000000005</v>
      </c>
      <c r="P218" s="71"/>
      <c r="Q218" s="476"/>
      <c r="R218" s="358"/>
      <c r="S218" s="471"/>
      <c r="T218" s="296"/>
      <c r="U218" s="56">
        <v>19</v>
      </c>
      <c r="V218" s="345" t="s">
        <v>48</v>
      </c>
      <c r="W218" s="444">
        <v>0.7</v>
      </c>
    </row>
    <row r="219" spans="1:23" ht="12.75" customHeight="1" x14ac:dyDescent="0.2">
      <c r="A219" s="482"/>
      <c r="B219" s="239"/>
      <c r="C219" s="296"/>
      <c r="D219" s="266"/>
      <c r="E219" s="51">
        <v>5</v>
      </c>
      <c r="F219" s="335"/>
      <c r="G219" s="481"/>
      <c r="I219" s="365"/>
      <c r="J219" s="398"/>
      <c r="K219" s="296"/>
      <c r="L219" s="377"/>
      <c r="M219" s="56">
        <v>13</v>
      </c>
      <c r="N219" s="345"/>
      <c r="O219" s="466"/>
      <c r="P219" s="70"/>
      <c r="Q219" s="476"/>
      <c r="R219" s="358"/>
      <c r="S219" s="471"/>
      <c r="T219" s="296"/>
      <c r="U219" s="56">
        <v>8</v>
      </c>
      <c r="V219" s="345"/>
      <c r="W219" s="339"/>
    </row>
    <row r="220" spans="1:23" ht="12.75" customHeight="1" x14ac:dyDescent="0.3">
      <c r="A220" s="482"/>
      <c r="B220" s="239"/>
      <c r="C220" s="296"/>
      <c r="D220" s="266"/>
      <c r="E220" s="51">
        <v>111</v>
      </c>
      <c r="F220" s="31" t="s">
        <v>97</v>
      </c>
      <c r="G220" s="32">
        <v>0.02</v>
      </c>
      <c r="I220" s="365"/>
      <c r="J220" s="398"/>
      <c r="K220" s="296"/>
      <c r="L220" s="378"/>
      <c r="M220" s="56">
        <v>48</v>
      </c>
      <c r="N220" s="2" t="s">
        <v>97</v>
      </c>
      <c r="O220" s="77">
        <v>0.09</v>
      </c>
      <c r="P220" s="70"/>
      <c r="Q220" s="476"/>
      <c r="R220" s="358"/>
      <c r="S220" s="472"/>
      <c r="T220" s="296"/>
      <c r="U220" s="56">
        <v>49</v>
      </c>
      <c r="V220" s="2" t="s">
        <v>97</v>
      </c>
      <c r="W220" s="8">
        <v>0.08</v>
      </c>
    </row>
    <row r="221" spans="1:23" ht="12.75" customHeight="1" x14ac:dyDescent="0.25">
      <c r="A221" s="482"/>
      <c r="B221" s="239"/>
      <c r="C221" s="296" t="s">
        <v>140</v>
      </c>
      <c r="D221" s="266" t="s">
        <v>39</v>
      </c>
      <c r="E221" s="51">
        <v>11</v>
      </c>
      <c r="F221" s="335" t="s">
        <v>4</v>
      </c>
      <c r="G221" s="352">
        <v>0.05</v>
      </c>
      <c r="I221" s="365"/>
      <c r="J221" s="398"/>
      <c r="K221" s="296" t="s">
        <v>140</v>
      </c>
      <c r="L221" s="376" t="s">
        <v>39</v>
      </c>
      <c r="M221" s="56">
        <v>6</v>
      </c>
      <c r="N221" s="345" t="s">
        <v>4</v>
      </c>
      <c r="O221" s="466">
        <v>0.05</v>
      </c>
      <c r="P221" s="71"/>
      <c r="Q221" s="476"/>
      <c r="R221" s="358"/>
      <c r="S221" s="470" t="s">
        <v>39</v>
      </c>
      <c r="T221" s="296" t="s">
        <v>140</v>
      </c>
      <c r="U221" s="56">
        <v>3</v>
      </c>
      <c r="V221" s="345" t="s">
        <v>4</v>
      </c>
      <c r="W221" s="339">
        <v>0.04</v>
      </c>
    </row>
    <row r="222" spans="1:23" ht="12.75" customHeight="1" x14ac:dyDescent="0.25">
      <c r="A222" s="482"/>
      <c r="B222" s="239"/>
      <c r="C222" s="296"/>
      <c r="D222" s="266"/>
      <c r="E222" s="51">
        <v>1</v>
      </c>
      <c r="F222" s="335"/>
      <c r="G222" s="353"/>
      <c r="I222" s="365"/>
      <c r="J222" s="398"/>
      <c r="K222" s="296"/>
      <c r="L222" s="377"/>
      <c r="M222" s="56">
        <v>2</v>
      </c>
      <c r="N222" s="345"/>
      <c r="O222" s="466"/>
      <c r="P222" s="72"/>
      <c r="Q222" s="476"/>
      <c r="R222" s="358"/>
      <c r="S222" s="471"/>
      <c r="T222" s="296"/>
      <c r="U222" s="56">
        <v>1</v>
      </c>
      <c r="V222" s="345"/>
      <c r="W222" s="339"/>
    </row>
    <row r="223" spans="1:23" x14ac:dyDescent="0.25">
      <c r="A223" s="482"/>
      <c r="B223" s="239"/>
      <c r="C223" s="296"/>
      <c r="D223" s="266"/>
      <c r="E223" s="51">
        <v>59</v>
      </c>
      <c r="F223" s="34" t="s">
        <v>15</v>
      </c>
      <c r="G223" s="36">
        <v>0.21</v>
      </c>
      <c r="I223" s="365"/>
      <c r="J223" s="398"/>
      <c r="K223" s="296"/>
      <c r="L223" s="377"/>
      <c r="M223" s="56">
        <v>42</v>
      </c>
      <c r="N223" s="1" t="s">
        <v>15</v>
      </c>
      <c r="O223" s="77">
        <v>0.3</v>
      </c>
      <c r="P223" s="72"/>
      <c r="Q223" s="476"/>
      <c r="R223" s="358"/>
      <c r="S223" s="471"/>
      <c r="T223" s="296"/>
      <c r="U223" s="56">
        <v>26</v>
      </c>
      <c r="V223" s="1" t="s">
        <v>15</v>
      </c>
      <c r="W223" s="4">
        <v>0.23</v>
      </c>
    </row>
    <row r="224" spans="1:23" ht="12.75" customHeight="1" x14ac:dyDescent="0.2">
      <c r="A224" s="483"/>
      <c r="B224" s="484"/>
      <c r="C224" s="296"/>
      <c r="D224" s="267"/>
      <c r="E224" s="51">
        <v>49</v>
      </c>
      <c r="F224" s="335" t="s">
        <v>48</v>
      </c>
      <c r="G224" s="480">
        <v>0.72</v>
      </c>
      <c r="I224" s="365"/>
      <c r="J224" s="398"/>
      <c r="K224" s="296"/>
      <c r="L224" s="377"/>
      <c r="M224" s="56">
        <v>46</v>
      </c>
      <c r="N224" s="345" t="s">
        <v>48</v>
      </c>
      <c r="O224" s="467">
        <v>0.56999999999999995</v>
      </c>
      <c r="P224" s="70"/>
      <c r="Q224" s="476"/>
      <c r="R224" s="358"/>
      <c r="S224" s="471"/>
      <c r="T224" s="296"/>
      <c r="U224" s="56">
        <v>24</v>
      </c>
      <c r="V224" s="345" t="s">
        <v>48</v>
      </c>
      <c r="W224" s="444">
        <v>0.66</v>
      </c>
    </row>
    <row r="225" spans="1:23" ht="12.75" customHeight="1" x14ac:dyDescent="0.2">
      <c r="A225" s="482"/>
      <c r="B225" s="239"/>
      <c r="C225" s="296"/>
      <c r="D225" s="266"/>
      <c r="E225" s="51">
        <v>5</v>
      </c>
      <c r="F225" s="335"/>
      <c r="G225" s="481"/>
      <c r="I225" s="365"/>
      <c r="J225" s="398"/>
      <c r="K225" s="296"/>
      <c r="L225" s="377"/>
      <c r="M225" s="56">
        <v>11</v>
      </c>
      <c r="N225" s="345"/>
      <c r="O225" s="466"/>
      <c r="P225" s="70"/>
      <c r="Q225" s="476"/>
      <c r="R225" s="358"/>
      <c r="S225" s="471"/>
      <c r="T225" s="296"/>
      <c r="U225" s="56">
        <v>8</v>
      </c>
      <c r="V225" s="345"/>
      <c r="W225" s="339"/>
    </row>
    <row r="226" spans="1:23" ht="12.75" customHeight="1" x14ac:dyDescent="0.3">
      <c r="A226" s="482"/>
      <c r="B226" s="239"/>
      <c r="C226" s="296"/>
      <c r="D226" s="266"/>
      <c r="E226" s="51">
        <v>109</v>
      </c>
      <c r="F226" s="31" t="s">
        <v>97</v>
      </c>
      <c r="G226" s="32">
        <v>0.02</v>
      </c>
      <c r="I226" s="365"/>
      <c r="J226" s="398"/>
      <c r="K226" s="296"/>
      <c r="L226" s="378"/>
      <c r="M226" s="56">
        <v>44</v>
      </c>
      <c r="N226" s="2" t="s">
        <v>97</v>
      </c>
      <c r="O226" s="77">
        <v>7.0000000000000007E-2</v>
      </c>
      <c r="P226" s="71"/>
      <c r="Q226" s="476"/>
      <c r="R226" s="358"/>
      <c r="S226" s="472"/>
      <c r="T226" s="296"/>
      <c r="U226" s="56">
        <v>44</v>
      </c>
      <c r="V226" s="2" t="s">
        <v>97</v>
      </c>
      <c r="W226" s="8">
        <v>0.08</v>
      </c>
    </row>
    <row r="227" spans="1:23" ht="12.75" customHeight="1" x14ac:dyDescent="0.2">
      <c r="A227" s="482"/>
      <c r="B227" s="239"/>
      <c r="C227" s="296" t="s">
        <v>140</v>
      </c>
      <c r="D227" s="266" t="s">
        <v>40</v>
      </c>
      <c r="E227" s="51">
        <v>7</v>
      </c>
      <c r="F227" s="335" t="s">
        <v>4</v>
      </c>
      <c r="G227" s="352">
        <v>0.03</v>
      </c>
      <c r="I227" s="365"/>
      <c r="J227" s="398"/>
      <c r="K227" s="296" t="s">
        <v>140</v>
      </c>
      <c r="L227" s="376" t="s">
        <v>40</v>
      </c>
      <c r="M227" s="56">
        <v>1</v>
      </c>
      <c r="N227" s="345" t="s">
        <v>4</v>
      </c>
      <c r="O227" s="466">
        <v>0.08</v>
      </c>
      <c r="P227" s="70"/>
      <c r="Q227" s="476"/>
      <c r="R227" s="358"/>
      <c r="S227" s="470" t="s">
        <v>40</v>
      </c>
      <c r="T227" s="296" t="s">
        <v>140</v>
      </c>
      <c r="U227" s="56">
        <v>1</v>
      </c>
      <c r="V227" s="345" t="s">
        <v>4</v>
      </c>
      <c r="W227" s="339">
        <v>0.01</v>
      </c>
    </row>
    <row r="228" spans="1:23" ht="12.75" customHeight="1" x14ac:dyDescent="0.2">
      <c r="A228" s="482"/>
      <c r="B228" s="239"/>
      <c r="C228" s="296"/>
      <c r="D228" s="266"/>
      <c r="E228" s="51">
        <v>1</v>
      </c>
      <c r="F228" s="335"/>
      <c r="G228" s="353"/>
      <c r="I228" s="365"/>
      <c r="J228" s="398"/>
      <c r="K228" s="296"/>
      <c r="L228" s="377"/>
      <c r="M228" s="56">
        <v>11</v>
      </c>
      <c r="N228" s="345"/>
      <c r="O228" s="466"/>
      <c r="P228" s="70"/>
      <c r="Q228" s="476"/>
      <c r="R228" s="358"/>
      <c r="S228" s="471"/>
      <c r="T228" s="296"/>
      <c r="U228" s="56">
        <v>0</v>
      </c>
      <c r="V228" s="345"/>
      <c r="W228" s="339"/>
    </row>
    <row r="229" spans="1:23" ht="12.75" customHeight="1" x14ac:dyDescent="0.25">
      <c r="A229" s="482"/>
      <c r="B229" s="239"/>
      <c r="C229" s="296"/>
      <c r="D229" s="266"/>
      <c r="E229" s="51">
        <v>89</v>
      </c>
      <c r="F229" s="34" t="s">
        <v>15</v>
      </c>
      <c r="G229" s="36">
        <v>0.14000000000000001</v>
      </c>
      <c r="I229" s="365"/>
      <c r="J229" s="398"/>
      <c r="K229" s="296"/>
      <c r="L229" s="377"/>
      <c r="M229" s="56">
        <v>60</v>
      </c>
      <c r="N229" s="1" t="s">
        <v>15</v>
      </c>
      <c r="O229" s="77">
        <v>0.17</v>
      </c>
      <c r="P229" s="70"/>
      <c r="Q229" s="476"/>
      <c r="R229" s="358"/>
      <c r="S229" s="471"/>
      <c r="T229" s="296"/>
      <c r="U229" s="56">
        <v>44</v>
      </c>
      <c r="V229" s="1" t="s">
        <v>15</v>
      </c>
      <c r="W229" s="4">
        <v>0.14000000000000001</v>
      </c>
    </row>
    <row r="230" spans="1:23" ht="12.75" customHeight="1" x14ac:dyDescent="0.2">
      <c r="A230" s="483"/>
      <c r="B230" s="484"/>
      <c r="C230" s="296"/>
      <c r="D230" s="267"/>
      <c r="E230" s="51">
        <v>33</v>
      </c>
      <c r="F230" s="335" t="s">
        <v>48</v>
      </c>
      <c r="G230" s="352">
        <v>0.82</v>
      </c>
      <c r="I230" s="365"/>
      <c r="J230" s="398"/>
      <c r="K230" s="296"/>
      <c r="L230" s="377"/>
      <c r="M230" s="56">
        <v>26</v>
      </c>
      <c r="N230" s="345" t="s">
        <v>48</v>
      </c>
      <c r="O230" s="467">
        <v>0.68</v>
      </c>
      <c r="P230" s="70"/>
      <c r="Q230" s="476"/>
      <c r="R230" s="358"/>
      <c r="S230" s="471"/>
      <c r="T230" s="296"/>
      <c r="U230" s="56">
        <v>15</v>
      </c>
      <c r="V230" s="345" t="s">
        <v>48</v>
      </c>
      <c r="W230" s="444">
        <v>0.78</v>
      </c>
    </row>
    <row r="231" spans="1:23" ht="12.75" customHeight="1" x14ac:dyDescent="0.25">
      <c r="A231" s="482"/>
      <c r="B231" s="239"/>
      <c r="C231" s="296"/>
      <c r="D231" s="266"/>
      <c r="E231" s="51">
        <v>2</v>
      </c>
      <c r="F231" s="335"/>
      <c r="G231" s="353"/>
      <c r="I231" s="365"/>
      <c r="J231" s="398"/>
      <c r="K231" s="296"/>
      <c r="L231" s="377"/>
      <c r="M231" s="56">
        <v>10</v>
      </c>
      <c r="N231" s="345"/>
      <c r="O231" s="466"/>
      <c r="P231" s="71"/>
      <c r="Q231" s="476"/>
      <c r="R231" s="358"/>
      <c r="S231" s="471"/>
      <c r="T231" s="296"/>
      <c r="U231" s="56">
        <v>7</v>
      </c>
      <c r="V231" s="345"/>
      <c r="W231" s="339"/>
    </row>
    <row r="232" spans="1:23" ht="12.75" customHeight="1" x14ac:dyDescent="0.3">
      <c r="A232" s="482"/>
      <c r="B232" s="239"/>
      <c r="C232" s="296"/>
      <c r="D232" s="266"/>
      <c r="E232" s="51">
        <v>102</v>
      </c>
      <c r="F232" s="31" t="s">
        <v>97</v>
      </c>
      <c r="G232" s="32">
        <v>0.01</v>
      </c>
      <c r="I232" s="365"/>
      <c r="J232" s="398"/>
      <c r="K232" s="296"/>
      <c r="L232" s="378"/>
      <c r="M232" s="56">
        <v>43</v>
      </c>
      <c r="N232" s="2" t="s">
        <v>97</v>
      </c>
      <c r="O232" s="77">
        <v>7.0000000000000007E-2</v>
      </c>
      <c r="P232" s="70"/>
      <c r="Q232" s="476"/>
      <c r="R232" s="358"/>
      <c r="S232" s="472"/>
      <c r="T232" s="296"/>
      <c r="U232" s="56">
        <v>39</v>
      </c>
      <c r="V232" s="2" t="s">
        <v>97</v>
      </c>
      <c r="W232" s="8">
        <v>7.0000000000000007E-2</v>
      </c>
    </row>
    <row r="233" spans="1:23" ht="12.75" customHeight="1" x14ac:dyDescent="0.2">
      <c r="A233" s="482"/>
      <c r="B233" s="239"/>
      <c r="C233" s="296" t="s">
        <v>140</v>
      </c>
      <c r="D233" s="266" t="s">
        <v>41</v>
      </c>
      <c r="E233" s="51">
        <v>6</v>
      </c>
      <c r="F233" s="335" t="s">
        <v>4</v>
      </c>
      <c r="G233" s="352">
        <v>0.03</v>
      </c>
      <c r="I233" s="365"/>
      <c r="J233" s="398"/>
      <c r="K233" s="296" t="s">
        <v>140</v>
      </c>
      <c r="L233" s="376" t="s">
        <v>41</v>
      </c>
      <c r="M233" s="56">
        <v>4</v>
      </c>
      <c r="N233" s="345" t="s">
        <v>4</v>
      </c>
      <c r="O233" s="466">
        <v>0.03</v>
      </c>
      <c r="P233" s="70"/>
      <c r="Q233" s="476"/>
      <c r="R233" s="358"/>
      <c r="S233" s="470" t="s">
        <v>41</v>
      </c>
      <c r="T233" s="296" t="s">
        <v>140</v>
      </c>
      <c r="U233" s="56">
        <v>2</v>
      </c>
      <c r="V233" s="345" t="s">
        <v>4</v>
      </c>
      <c r="W233" s="339">
        <v>0.03</v>
      </c>
    </row>
    <row r="234" spans="1:23" ht="12.75" customHeight="1" x14ac:dyDescent="0.2">
      <c r="A234" s="482"/>
      <c r="B234" s="239"/>
      <c r="C234" s="296"/>
      <c r="D234" s="266"/>
      <c r="E234" s="51">
        <v>0</v>
      </c>
      <c r="F234" s="335"/>
      <c r="G234" s="353"/>
      <c r="I234" s="365"/>
      <c r="J234" s="398"/>
      <c r="K234" s="296"/>
      <c r="L234" s="377"/>
      <c r="M234" s="56">
        <v>1</v>
      </c>
      <c r="N234" s="345"/>
      <c r="O234" s="466"/>
      <c r="P234" s="70"/>
      <c r="Q234" s="476"/>
      <c r="R234" s="358"/>
      <c r="S234" s="471"/>
      <c r="T234" s="296"/>
      <c r="U234" s="56">
        <v>1</v>
      </c>
      <c r="V234" s="345"/>
      <c r="W234" s="339"/>
    </row>
    <row r="235" spans="1:23" ht="12.75" customHeight="1" x14ac:dyDescent="0.25">
      <c r="A235" s="482"/>
      <c r="B235" s="239"/>
      <c r="C235" s="296"/>
      <c r="D235" s="266"/>
      <c r="E235" s="51">
        <v>81</v>
      </c>
      <c r="F235" s="34" t="s">
        <v>15</v>
      </c>
      <c r="G235" s="36">
        <v>0.18</v>
      </c>
      <c r="I235" s="365"/>
      <c r="J235" s="398"/>
      <c r="K235" s="296"/>
      <c r="L235" s="377"/>
      <c r="M235" s="56">
        <v>59</v>
      </c>
      <c r="N235" s="1" t="s">
        <v>15</v>
      </c>
      <c r="O235" s="77">
        <v>0.23</v>
      </c>
      <c r="P235" s="70"/>
      <c r="Q235" s="476"/>
      <c r="R235" s="358"/>
      <c r="S235" s="471"/>
      <c r="T235" s="296"/>
      <c r="U235" s="56">
        <v>39</v>
      </c>
      <c r="V235" s="1" t="s">
        <v>15</v>
      </c>
      <c r="W235" s="4">
        <v>0.17</v>
      </c>
    </row>
    <row r="236" spans="1:23" ht="12.75" customHeight="1" x14ac:dyDescent="0.25">
      <c r="A236" s="483"/>
      <c r="B236" s="484"/>
      <c r="C236" s="296"/>
      <c r="D236" s="267"/>
      <c r="E236" s="51">
        <v>43</v>
      </c>
      <c r="F236" s="335" t="s">
        <v>48</v>
      </c>
      <c r="G236" s="480">
        <v>0.78</v>
      </c>
      <c r="I236" s="365"/>
      <c r="J236" s="398"/>
      <c r="K236" s="296"/>
      <c r="L236" s="377"/>
      <c r="M236" s="56">
        <v>35</v>
      </c>
      <c r="N236" s="345" t="s">
        <v>48</v>
      </c>
      <c r="O236" s="467">
        <v>0.68</v>
      </c>
      <c r="P236" s="71"/>
      <c r="Q236" s="476"/>
      <c r="R236" s="358"/>
      <c r="S236" s="471"/>
      <c r="T236" s="296"/>
      <c r="U236" s="56">
        <v>18</v>
      </c>
      <c r="V236" s="345" t="s">
        <v>48</v>
      </c>
      <c r="W236" s="444">
        <v>0.74</v>
      </c>
    </row>
    <row r="237" spans="1:23" ht="12.75" customHeight="1" x14ac:dyDescent="0.2">
      <c r="A237" s="482"/>
      <c r="B237" s="239"/>
      <c r="C237" s="296"/>
      <c r="D237" s="266"/>
      <c r="E237" s="51">
        <v>3</v>
      </c>
      <c r="F237" s="335"/>
      <c r="G237" s="481"/>
      <c r="I237" s="365"/>
      <c r="J237" s="398"/>
      <c r="K237" s="296"/>
      <c r="L237" s="377"/>
      <c r="M237" s="56">
        <v>9</v>
      </c>
      <c r="N237" s="345"/>
      <c r="O237" s="466"/>
      <c r="P237" s="70"/>
      <c r="Q237" s="476"/>
      <c r="R237" s="358"/>
      <c r="S237" s="471"/>
      <c r="T237" s="296"/>
      <c r="U237" s="56">
        <v>7</v>
      </c>
      <c r="V237" s="345"/>
      <c r="W237" s="339"/>
    </row>
    <row r="238" spans="1:23" ht="12.75" customHeight="1" x14ac:dyDescent="0.3">
      <c r="A238" s="482"/>
      <c r="B238" s="239"/>
      <c r="C238" s="296"/>
      <c r="D238" s="266"/>
      <c r="E238" s="51">
        <v>101</v>
      </c>
      <c r="F238" s="31" t="s">
        <v>97</v>
      </c>
      <c r="G238" s="32">
        <v>0.01</v>
      </c>
      <c r="I238" s="365"/>
      <c r="J238" s="398"/>
      <c r="K238" s="296"/>
      <c r="L238" s="378"/>
      <c r="M238" s="56">
        <v>43</v>
      </c>
      <c r="N238" s="2" t="s">
        <v>97</v>
      </c>
      <c r="O238" s="77">
        <v>0.06</v>
      </c>
      <c r="P238" s="70"/>
      <c r="Q238" s="476"/>
      <c r="R238" s="358"/>
      <c r="S238" s="472"/>
      <c r="T238" s="296"/>
      <c r="U238" s="56">
        <v>39</v>
      </c>
      <c r="V238" s="2" t="s">
        <v>97</v>
      </c>
      <c r="W238" s="8">
        <v>7.0000000000000007E-2</v>
      </c>
    </row>
    <row r="239" spans="1:23" ht="12.75" customHeight="1" x14ac:dyDescent="0.2">
      <c r="A239" s="482"/>
      <c r="B239" s="239"/>
      <c r="C239" s="296" t="s">
        <v>140</v>
      </c>
      <c r="D239" s="266" t="s">
        <v>42</v>
      </c>
      <c r="E239" s="51">
        <v>2</v>
      </c>
      <c r="F239" s="335" t="s">
        <v>4</v>
      </c>
      <c r="G239" s="352">
        <v>0.01</v>
      </c>
      <c r="I239" s="365"/>
      <c r="J239" s="398"/>
      <c r="K239" s="296" t="s">
        <v>140</v>
      </c>
      <c r="L239" s="376" t="s">
        <v>42</v>
      </c>
      <c r="M239" s="56">
        <v>4</v>
      </c>
      <c r="N239" s="345" t="s">
        <v>4</v>
      </c>
      <c r="O239" s="466">
        <v>0.09</v>
      </c>
      <c r="P239" s="70"/>
      <c r="Q239" s="476"/>
      <c r="R239" s="358"/>
      <c r="S239" s="470" t="s">
        <v>42</v>
      </c>
      <c r="T239" s="296" t="s">
        <v>140</v>
      </c>
      <c r="U239" s="56">
        <v>2</v>
      </c>
      <c r="V239" s="345" t="s">
        <v>4</v>
      </c>
      <c r="W239" s="339">
        <v>0.02</v>
      </c>
    </row>
    <row r="240" spans="1:23" ht="12.75" customHeight="1" x14ac:dyDescent="0.2">
      <c r="A240" s="482"/>
      <c r="B240" s="239"/>
      <c r="C240" s="296"/>
      <c r="D240" s="266"/>
      <c r="E240" s="51">
        <v>0</v>
      </c>
      <c r="F240" s="335"/>
      <c r="G240" s="353"/>
      <c r="I240" s="365"/>
      <c r="J240" s="398"/>
      <c r="K240" s="296"/>
      <c r="L240" s="377"/>
      <c r="M240" s="56">
        <v>9</v>
      </c>
      <c r="N240" s="345"/>
      <c r="O240" s="466"/>
      <c r="P240" s="70"/>
      <c r="Q240" s="476"/>
      <c r="R240" s="358"/>
      <c r="S240" s="471"/>
      <c r="T240" s="296"/>
      <c r="U240" s="56">
        <v>0</v>
      </c>
      <c r="V240" s="345"/>
      <c r="W240" s="339"/>
    </row>
    <row r="241" spans="1:23" ht="12.75" customHeight="1" x14ac:dyDescent="0.25">
      <c r="A241" s="482"/>
      <c r="B241" s="239"/>
      <c r="C241" s="296"/>
      <c r="D241" s="266"/>
      <c r="E241" s="51">
        <v>79</v>
      </c>
      <c r="F241" s="34" t="s">
        <v>15</v>
      </c>
      <c r="G241" s="36">
        <v>0.17</v>
      </c>
      <c r="I241" s="365"/>
      <c r="J241" s="398"/>
      <c r="K241" s="296"/>
      <c r="L241" s="377"/>
      <c r="M241" s="56">
        <v>48</v>
      </c>
      <c r="N241" s="1" t="s">
        <v>15</v>
      </c>
      <c r="O241" s="77">
        <v>0.2</v>
      </c>
      <c r="P241" s="71"/>
      <c r="Q241" s="476"/>
      <c r="R241" s="358"/>
      <c r="S241" s="471"/>
      <c r="T241" s="296"/>
      <c r="U241" s="56">
        <v>40</v>
      </c>
      <c r="V241" s="1" t="s">
        <v>15</v>
      </c>
      <c r="W241" s="4">
        <v>0.14000000000000001</v>
      </c>
    </row>
    <row r="242" spans="1:23" ht="12.75" customHeight="1" x14ac:dyDescent="0.2">
      <c r="A242" s="483"/>
      <c r="B242" s="484"/>
      <c r="C242" s="296"/>
      <c r="D242" s="267"/>
      <c r="E242" s="51">
        <v>40</v>
      </c>
      <c r="F242" s="335" t="s">
        <v>48</v>
      </c>
      <c r="G242" s="480">
        <v>0.81</v>
      </c>
      <c r="I242" s="365"/>
      <c r="J242" s="398"/>
      <c r="K242" s="296"/>
      <c r="L242" s="377"/>
      <c r="M242" s="56">
        <v>30</v>
      </c>
      <c r="N242" s="345" t="s">
        <v>48</v>
      </c>
      <c r="O242" s="467">
        <v>0.63</v>
      </c>
      <c r="P242" s="70"/>
      <c r="Q242" s="476"/>
      <c r="R242" s="358"/>
      <c r="S242" s="471"/>
      <c r="T242" s="296"/>
      <c r="U242" s="56">
        <v>15</v>
      </c>
      <c r="V242" s="345" t="s">
        <v>48</v>
      </c>
      <c r="W242" s="444">
        <v>0.76</v>
      </c>
    </row>
    <row r="243" spans="1:23" ht="12.75" customHeight="1" x14ac:dyDescent="0.2">
      <c r="A243" s="482"/>
      <c r="B243" s="239"/>
      <c r="C243" s="296"/>
      <c r="D243" s="266"/>
      <c r="E243" s="51">
        <v>3</v>
      </c>
      <c r="F243" s="335"/>
      <c r="G243" s="481"/>
      <c r="I243" s="365"/>
      <c r="J243" s="398"/>
      <c r="K243" s="296"/>
      <c r="L243" s="377"/>
      <c r="M243" s="56">
        <v>13</v>
      </c>
      <c r="N243" s="345"/>
      <c r="O243" s="466"/>
      <c r="P243" s="70"/>
      <c r="Q243" s="476"/>
      <c r="R243" s="358"/>
      <c r="S243" s="471"/>
      <c r="T243" s="296"/>
      <c r="U243" s="56">
        <v>8</v>
      </c>
      <c r="V243" s="345"/>
      <c r="W243" s="339"/>
    </row>
    <row r="244" spans="1:23" ht="12.75" customHeight="1" x14ac:dyDescent="0.3">
      <c r="A244" s="482"/>
      <c r="B244" s="239"/>
      <c r="C244" s="296"/>
      <c r="D244" s="266"/>
      <c r="E244" s="51">
        <v>110</v>
      </c>
      <c r="F244" s="31" t="s">
        <v>97</v>
      </c>
      <c r="G244" s="32">
        <v>0.01</v>
      </c>
      <c r="I244" s="365"/>
      <c r="J244" s="398"/>
      <c r="K244" s="296"/>
      <c r="L244" s="378"/>
      <c r="M244" s="56">
        <v>47</v>
      </c>
      <c r="N244" s="2" t="s">
        <v>97</v>
      </c>
      <c r="O244" s="77">
        <v>0.09</v>
      </c>
      <c r="P244" s="70"/>
      <c r="Q244" s="476"/>
      <c r="R244" s="358"/>
      <c r="S244" s="472"/>
      <c r="T244" s="296"/>
      <c r="U244" s="56">
        <v>41</v>
      </c>
      <c r="V244" s="2" t="s">
        <v>97</v>
      </c>
      <c r="W244" s="8">
        <v>0.08</v>
      </c>
    </row>
    <row r="245" spans="1:23" ht="12.75" customHeight="1" x14ac:dyDescent="0.2">
      <c r="A245" s="482"/>
      <c r="B245" s="239"/>
      <c r="C245" s="296" t="s">
        <v>140</v>
      </c>
      <c r="D245" s="266" t="s">
        <v>43</v>
      </c>
      <c r="E245" s="51">
        <v>5</v>
      </c>
      <c r="F245" s="335" t="s">
        <v>4</v>
      </c>
      <c r="G245" s="352">
        <v>0.03</v>
      </c>
      <c r="I245" s="365"/>
      <c r="J245" s="398"/>
      <c r="K245" s="296" t="s">
        <v>140</v>
      </c>
      <c r="L245" s="376" t="s">
        <v>43</v>
      </c>
      <c r="M245" s="56">
        <v>3</v>
      </c>
      <c r="N245" s="345" t="s">
        <v>4</v>
      </c>
      <c r="O245" s="466">
        <v>0.03</v>
      </c>
      <c r="P245" s="70"/>
      <c r="Q245" s="476"/>
      <c r="R245" s="358"/>
      <c r="S245" s="470" t="s">
        <v>43</v>
      </c>
      <c r="T245" s="296" t="s">
        <v>140</v>
      </c>
      <c r="U245" s="56">
        <v>3</v>
      </c>
      <c r="V245" s="345" t="s">
        <v>4</v>
      </c>
      <c r="W245" s="339">
        <v>0.04</v>
      </c>
    </row>
    <row r="246" spans="1:23" ht="12.75" customHeight="1" x14ac:dyDescent="0.25">
      <c r="A246" s="482"/>
      <c r="B246" s="239"/>
      <c r="C246" s="296"/>
      <c r="D246" s="266"/>
      <c r="E246" s="51">
        <v>3</v>
      </c>
      <c r="F246" s="335"/>
      <c r="G246" s="353"/>
      <c r="I246" s="365"/>
      <c r="J246" s="398"/>
      <c r="K246" s="296"/>
      <c r="L246" s="377"/>
      <c r="M246" s="56">
        <v>2</v>
      </c>
      <c r="N246" s="345"/>
      <c r="O246" s="466"/>
      <c r="P246" s="71"/>
      <c r="Q246" s="476"/>
      <c r="R246" s="358"/>
      <c r="S246" s="471"/>
      <c r="T246" s="296"/>
      <c r="U246" s="56">
        <v>1</v>
      </c>
      <c r="V246" s="345"/>
      <c r="W246" s="339"/>
    </row>
    <row r="247" spans="1:23" ht="12.75" customHeight="1" x14ac:dyDescent="0.25">
      <c r="A247" s="482"/>
      <c r="B247" s="239"/>
      <c r="C247" s="296"/>
      <c r="D247" s="266"/>
      <c r="E247" s="51">
        <v>68</v>
      </c>
      <c r="F247" s="34" t="s">
        <v>15</v>
      </c>
      <c r="G247" s="36">
        <v>0.21</v>
      </c>
      <c r="I247" s="365"/>
      <c r="J247" s="398"/>
      <c r="K247" s="296"/>
      <c r="L247" s="377"/>
      <c r="M247" s="56">
        <v>49</v>
      </c>
      <c r="N247" s="1" t="s">
        <v>15</v>
      </c>
      <c r="O247" s="77">
        <v>0.23</v>
      </c>
      <c r="P247" s="70"/>
      <c r="Q247" s="476"/>
      <c r="R247" s="358"/>
      <c r="S247" s="471"/>
      <c r="T247" s="296"/>
      <c r="U247" s="56">
        <v>33</v>
      </c>
      <c r="V247" s="1" t="s">
        <v>15</v>
      </c>
      <c r="W247" s="4">
        <v>0.16</v>
      </c>
    </row>
    <row r="248" spans="1:23" ht="12.75" customHeight="1" x14ac:dyDescent="0.2">
      <c r="A248" s="483"/>
      <c r="B248" s="484"/>
      <c r="C248" s="296"/>
      <c r="D248" s="267"/>
      <c r="E248" s="51">
        <v>49</v>
      </c>
      <c r="F248" s="335" t="s">
        <v>48</v>
      </c>
      <c r="G248" s="480">
        <v>0.74</v>
      </c>
      <c r="I248" s="365"/>
      <c r="J248" s="398"/>
      <c r="K248" s="296"/>
      <c r="L248" s="377"/>
      <c r="M248" s="56">
        <v>34</v>
      </c>
      <c r="N248" s="345" t="s">
        <v>48</v>
      </c>
      <c r="O248" s="467">
        <v>0.68</v>
      </c>
      <c r="P248" s="70"/>
      <c r="Q248" s="476"/>
      <c r="R248" s="358"/>
      <c r="S248" s="471"/>
      <c r="T248" s="296"/>
      <c r="U248" s="56">
        <v>17</v>
      </c>
      <c r="V248" s="345" t="s">
        <v>48</v>
      </c>
      <c r="W248" s="444">
        <v>0.73</v>
      </c>
    </row>
    <row r="249" spans="1:23" ht="12.75" customHeight="1" x14ac:dyDescent="0.2">
      <c r="A249" s="482"/>
      <c r="B249" s="239"/>
      <c r="C249" s="296"/>
      <c r="D249" s="266"/>
      <c r="E249" s="51">
        <v>3</v>
      </c>
      <c r="F249" s="335"/>
      <c r="G249" s="481"/>
      <c r="I249" s="365"/>
      <c r="J249" s="398"/>
      <c r="K249" s="296"/>
      <c r="L249" s="377"/>
      <c r="M249" s="56">
        <v>9</v>
      </c>
      <c r="N249" s="345"/>
      <c r="O249" s="466"/>
      <c r="P249" s="70"/>
      <c r="Q249" s="476"/>
      <c r="R249" s="358"/>
      <c r="S249" s="471"/>
      <c r="T249" s="296"/>
      <c r="U249" s="56">
        <v>8</v>
      </c>
      <c r="V249" s="345"/>
      <c r="W249" s="339"/>
    </row>
    <row r="250" spans="1:23" ht="12.75" customHeight="1" x14ac:dyDescent="0.3">
      <c r="A250" s="482"/>
      <c r="B250" s="239"/>
      <c r="C250" s="296"/>
      <c r="D250" s="266"/>
      <c r="E250" s="51">
        <v>106</v>
      </c>
      <c r="F250" s="31" t="s">
        <v>97</v>
      </c>
      <c r="G250" s="32">
        <v>0.01</v>
      </c>
      <c r="I250" s="365"/>
      <c r="J250" s="398"/>
      <c r="K250" s="296"/>
      <c r="L250" s="378"/>
      <c r="M250" s="56">
        <v>54</v>
      </c>
      <c r="N250" s="2" t="s">
        <v>97</v>
      </c>
      <c r="O250" s="79">
        <v>0.06</v>
      </c>
      <c r="P250" s="70"/>
      <c r="Q250" s="476"/>
      <c r="R250" s="358"/>
      <c r="S250" s="472"/>
      <c r="T250" s="296"/>
      <c r="U250" s="56">
        <v>44</v>
      </c>
      <c r="V250" s="2" t="s">
        <v>97</v>
      </c>
      <c r="W250" s="8">
        <v>0.08</v>
      </c>
    </row>
    <row r="251" spans="1:23" ht="12.75" customHeight="1" x14ac:dyDescent="0.25">
      <c r="A251" s="482" t="s">
        <v>72</v>
      </c>
      <c r="B251" s="485" t="s">
        <v>98</v>
      </c>
      <c r="C251" s="486"/>
      <c r="D251" s="487"/>
      <c r="E251" s="51">
        <v>194</v>
      </c>
      <c r="F251" s="34"/>
      <c r="G251" s="27"/>
      <c r="I251" s="365" t="s">
        <v>72</v>
      </c>
      <c r="J251" s="357" t="s">
        <v>98</v>
      </c>
      <c r="K251" s="357"/>
      <c r="L251" s="357"/>
      <c r="M251" s="56">
        <v>138</v>
      </c>
      <c r="N251" s="10"/>
      <c r="O251" s="78"/>
      <c r="P251" s="71"/>
      <c r="Q251" s="476" t="s">
        <v>72</v>
      </c>
      <c r="R251" s="358" t="s">
        <v>98</v>
      </c>
      <c r="S251" s="358"/>
      <c r="T251" s="7"/>
      <c r="U251" s="56">
        <v>49</v>
      </c>
      <c r="V251" s="10"/>
      <c r="W251" s="8"/>
    </row>
    <row r="252" spans="1:23" ht="12.75" customHeight="1" x14ac:dyDescent="0.25">
      <c r="A252" s="482"/>
      <c r="B252" s="488"/>
      <c r="C252" s="437"/>
      <c r="D252" s="489"/>
      <c r="E252" s="51">
        <v>40</v>
      </c>
      <c r="F252" s="34"/>
      <c r="G252" s="27"/>
      <c r="I252" s="365"/>
      <c r="J252" s="357"/>
      <c r="K252" s="357"/>
      <c r="L252" s="357"/>
      <c r="M252" s="56">
        <v>13</v>
      </c>
      <c r="N252" s="10"/>
      <c r="O252" s="78"/>
      <c r="P252" s="70"/>
      <c r="Q252" s="476"/>
      <c r="R252" s="358"/>
      <c r="S252" s="358"/>
      <c r="T252" s="7"/>
      <c r="U252" s="56">
        <v>57</v>
      </c>
      <c r="V252" s="1"/>
      <c r="W252" s="4"/>
    </row>
    <row r="253" spans="1:23" ht="12.75" customHeight="1" x14ac:dyDescent="0.2">
      <c r="A253" s="482"/>
      <c r="B253" s="239" t="s">
        <v>99</v>
      </c>
      <c r="C253" s="296" t="s">
        <v>141</v>
      </c>
      <c r="D253" s="266" t="s">
        <v>52</v>
      </c>
      <c r="E253" s="51">
        <v>1</v>
      </c>
      <c r="F253" s="335" t="s">
        <v>4</v>
      </c>
      <c r="G253" s="352">
        <v>0.03</v>
      </c>
      <c r="I253" s="365"/>
      <c r="J253" s="398" t="s">
        <v>99</v>
      </c>
      <c r="K253" s="296" t="s">
        <v>141</v>
      </c>
      <c r="L253" s="376" t="s">
        <v>52</v>
      </c>
      <c r="M253" s="56">
        <v>0</v>
      </c>
      <c r="N253" s="345" t="s">
        <v>4</v>
      </c>
      <c r="O253" s="466">
        <v>0</v>
      </c>
      <c r="P253" s="70"/>
      <c r="Q253" s="476"/>
      <c r="R253" s="358" t="s">
        <v>99</v>
      </c>
      <c r="S253" s="470" t="s">
        <v>52</v>
      </c>
      <c r="T253" s="296" t="s">
        <v>141</v>
      </c>
      <c r="U253" s="56">
        <v>0</v>
      </c>
      <c r="V253" s="345" t="s">
        <v>4</v>
      </c>
      <c r="W253" s="339">
        <v>0.02</v>
      </c>
    </row>
    <row r="254" spans="1:23" ht="12.75" customHeight="1" x14ac:dyDescent="0.2">
      <c r="A254" s="482"/>
      <c r="B254" s="239"/>
      <c r="C254" s="296"/>
      <c r="D254" s="266"/>
      <c r="E254" s="51">
        <v>0</v>
      </c>
      <c r="F254" s="335"/>
      <c r="G254" s="353"/>
      <c r="I254" s="365"/>
      <c r="J254" s="398"/>
      <c r="K254" s="296"/>
      <c r="L254" s="377"/>
      <c r="M254" s="56">
        <v>0</v>
      </c>
      <c r="N254" s="345"/>
      <c r="O254" s="466"/>
      <c r="P254" s="70"/>
      <c r="Q254" s="476"/>
      <c r="R254" s="358"/>
      <c r="S254" s="471"/>
      <c r="T254" s="296"/>
      <c r="U254" s="56">
        <v>1</v>
      </c>
      <c r="V254" s="345"/>
      <c r="W254" s="339"/>
    </row>
    <row r="255" spans="1:23" ht="12.75" customHeight="1" x14ac:dyDescent="0.25">
      <c r="A255" s="482"/>
      <c r="B255" s="239"/>
      <c r="C255" s="296"/>
      <c r="D255" s="266"/>
      <c r="E255" s="51">
        <v>19</v>
      </c>
      <c r="F255" s="34" t="s">
        <v>15</v>
      </c>
      <c r="G255" s="36">
        <v>0.2</v>
      </c>
      <c r="I255" s="365"/>
      <c r="J255" s="398"/>
      <c r="K255" s="296"/>
      <c r="L255" s="377"/>
      <c r="M255" s="56">
        <v>11</v>
      </c>
      <c r="N255" s="1" t="s">
        <v>15</v>
      </c>
      <c r="O255" s="77">
        <v>0</v>
      </c>
      <c r="P255" s="70"/>
      <c r="Q255" s="476"/>
      <c r="R255" s="358"/>
      <c r="S255" s="471"/>
      <c r="T255" s="296"/>
      <c r="U255" s="56">
        <v>37</v>
      </c>
      <c r="V255" s="1" t="s">
        <v>15</v>
      </c>
      <c r="W255" s="4">
        <v>0</v>
      </c>
    </row>
    <row r="256" spans="1:23" ht="12.75" customHeight="1" x14ac:dyDescent="0.25">
      <c r="A256" s="483"/>
      <c r="B256" s="484"/>
      <c r="C256" s="296"/>
      <c r="D256" s="267"/>
      <c r="E256" s="51">
        <v>8</v>
      </c>
      <c r="F256" s="335" t="s">
        <v>48</v>
      </c>
      <c r="G256" s="352">
        <v>0.78</v>
      </c>
      <c r="I256" s="365"/>
      <c r="J256" s="398"/>
      <c r="K256" s="296"/>
      <c r="L256" s="377"/>
      <c r="M256" s="56">
        <v>0</v>
      </c>
      <c r="N256" s="345" t="s">
        <v>48</v>
      </c>
      <c r="O256" s="466">
        <v>1</v>
      </c>
      <c r="P256" s="71"/>
      <c r="Q256" s="476"/>
      <c r="R256" s="358"/>
      <c r="S256" s="471"/>
      <c r="T256" s="296"/>
      <c r="U256" s="56">
        <v>0</v>
      </c>
      <c r="V256" s="345" t="s">
        <v>48</v>
      </c>
      <c r="W256" s="339">
        <v>0.98</v>
      </c>
    </row>
    <row r="257" spans="1:23" ht="12.75" customHeight="1" x14ac:dyDescent="0.2">
      <c r="A257" s="482"/>
      <c r="B257" s="239"/>
      <c r="C257" s="296"/>
      <c r="D257" s="266"/>
      <c r="E257" s="51">
        <v>12</v>
      </c>
      <c r="F257" s="335"/>
      <c r="G257" s="353"/>
      <c r="I257" s="365"/>
      <c r="J257" s="398"/>
      <c r="K257" s="296"/>
      <c r="L257" s="378"/>
      <c r="M257" s="56">
        <v>2</v>
      </c>
      <c r="N257" s="345"/>
      <c r="O257" s="466"/>
      <c r="P257" s="70"/>
      <c r="Q257" s="476"/>
      <c r="R257" s="358"/>
      <c r="S257" s="472"/>
      <c r="T257" s="296"/>
      <c r="U257" s="56">
        <v>19</v>
      </c>
      <c r="V257" s="345"/>
      <c r="W257" s="339"/>
    </row>
    <row r="258" spans="1:23" ht="12.75" customHeight="1" x14ac:dyDescent="0.2">
      <c r="A258" s="482"/>
      <c r="B258" s="239"/>
      <c r="C258" s="296" t="s">
        <v>141</v>
      </c>
      <c r="D258" s="266" t="s">
        <v>51</v>
      </c>
      <c r="E258" s="51">
        <v>1</v>
      </c>
      <c r="F258" s="335" t="s">
        <v>4</v>
      </c>
      <c r="G258" s="352">
        <v>0.03</v>
      </c>
      <c r="I258" s="365"/>
      <c r="J258" s="398"/>
      <c r="K258" s="296" t="s">
        <v>141</v>
      </c>
      <c r="L258" s="376" t="s">
        <v>51</v>
      </c>
      <c r="M258" s="56">
        <v>0</v>
      </c>
      <c r="N258" s="345" t="s">
        <v>4</v>
      </c>
      <c r="O258" s="466">
        <v>0</v>
      </c>
      <c r="P258" s="70"/>
      <c r="Q258" s="476"/>
      <c r="R258" s="358"/>
      <c r="S258" s="470" t="s">
        <v>51</v>
      </c>
      <c r="T258" s="296" t="s">
        <v>141</v>
      </c>
      <c r="U258" s="56">
        <v>4</v>
      </c>
      <c r="V258" s="345" t="s">
        <v>4</v>
      </c>
      <c r="W258" s="339">
        <v>0.09</v>
      </c>
    </row>
    <row r="259" spans="1:23" ht="12.75" customHeight="1" x14ac:dyDescent="0.2">
      <c r="A259" s="482"/>
      <c r="B259" s="239"/>
      <c r="C259" s="296"/>
      <c r="D259" s="266"/>
      <c r="E259" s="51">
        <v>0</v>
      </c>
      <c r="F259" s="335"/>
      <c r="G259" s="353"/>
      <c r="I259" s="365"/>
      <c r="J259" s="398"/>
      <c r="K259" s="296"/>
      <c r="L259" s="377"/>
      <c r="M259" s="56">
        <v>0</v>
      </c>
      <c r="N259" s="345"/>
      <c r="O259" s="466"/>
      <c r="P259" s="70"/>
      <c r="Q259" s="476"/>
      <c r="R259" s="358"/>
      <c r="S259" s="471"/>
      <c r="T259" s="296"/>
      <c r="U259" s="56">
        <v>1</v>
      </c>
      <c r="V259" s="345"/>
      <c r="W259" s="339"/>
    </row>
    <row r="260" spans="1:23" ht="12.75" customHeight="1" x14ac:dyDescent="0.25">
      <c r="A260" s="482"/>
      <c r="B260" s="239"/>
      <c r="C260" s="296"/>
      <c r="D260" s="266"/>
      <c r="E260" s="51">
        <v>16</v>
      </c>
      <c r="F260" s="34" t="s">
        <v>15</v>
      </c>
      <c r="G260" s="36">
        <v>0.23</v>
      </c>
      <c r="I260" s="365"/>
      <c r="J260" s="398"/>
      <c r="K260" s="296"/>
      <c r="L260" s="377"/>
      <c r="M260" s="56">
        <v>11</v>
      </c>
      <c r="N260" s="1" t="s">
        <v>15</v>
      </c>
      <c r="O260" s="77">
        <v>0</v>
      </c>
      <c r="P260" s="70"/>
      <c r="Q260" s="476"/>
      <c r="R260" s="358"/>
      <c r="S260" s="471"/>
      <c r="T260" s="296"/>
      <c r="U260" s="56">
        <v>21</v>
      </c>
      <c r="V260" s="1" t="s">
        <v>15</v>
      </c>
      <c r="W260" s="4">
        <v>0.11</v>
      </c>
    </row>
    <row r="261" spans="1:23" ht="12.75" customHeight="1" x14ac:dyDescent="0.25">
      <c r="A261" s="483"/>
      <c r="B261" s="484"/>
      <c r="C261" s="296"/>
      <c r="D261" s="267"/>
      <c r="E261" s="51">
        <v>9</v>
      </c>
      <c r="F261" s="335" t="s">
        <v>48</v>
      </c>
      <c r="G261" s="352">
        <v>0.75</v>
      </c>
      <c r="I261" s="365"/>
      <c r="J261" s="398"/>
      <c r="K261" s="296"/>
      <c r="L261" s="377"/>
      <c r="M261" s="56">
        <v>0</v>
      </c>
      <c r="N261" s="345" t="s">
        <v>48</v>
      </c>
      <c r="O261" s="466">
        <v>1</v>
      </c>
      <c r="P261" s="71"/>
      <c r="Q261" s="476"/>
      <c r="R261" s="358"/>
      <c r="S261" s="471"/>
      <c r="T261" s="296"/>
      <c r="U261" s="56">
        <v>6</v>
      </c>
      <c r="V261" s="345" t="s">
        <v>48</v>
      </c>
      <c r="W261" s="339">
        <v>0.81</v>
      </c>
    </row>
    <row r="262" spans="1:23" ht="12.75" customHeight="1" x14ac:dyDescent="0.2">
      <c r="A262" s="482"/>
      <c r="B262" s="239"/>
      <c r="C262" s="296"/>
      <c r="D262" s="266"/>
      <c r="E262" s="51">
        <v>14</v>
      </c>
      <c r="F262" s="335"/>
      <c r="G262" s="353"/>
      <c r="I262" s="365"/>
      <c r="J262" s="398"/>
      <c r="K262" s="296"/>
      <c r="L262" s="378"/>
      <c r="M262" s="56">
        <v>2</v>
      </c>
      <c r="N262" s="345"/>
      <c r="O262" s="466"/>
      <c r="P262" s="70"/>
      <c r="Q262" s="476"/>
      <c r="R262" s="358"/>
      <c r="S262" s="472"/>
      <c r="T262" s="296"/>
      <c r="U262" s="56">
        <v>25</v>
      </c>
      <c r="V262" s="345"/>
      <c r="W262" s="339"/>
    </row>
    <row r="263" spans="1:23" ht="12.75" customHeight="1" x14ac:dyDescent="0.2">
      <c r="A263" s="482"/>
      <c r="B263" s="239"/>
      <c r="C263" s="296" t="s">
        <v>141</v>
      </c>
      <c r="D263" s="266" t="s">
        <v>2</v>
      </c>
      <c r="E263" s="51">
        <v>0</v>
      </c>
      <c r="F263" s="335" t="s">
        <v>4</v>
      </c>
      <c r="G263" s="352">
        <v>0</v>
      </c>
      <c r="I263" s="365"/>
      <c r="J263" s="398"/>
      <c r="K263" s="296" t="s">
        <v>141</v>
      </c>
      <c r="L263" s="376" t="s">
        <v>2</v>
      </c>
      <c r="M263" s="56">
        <v>0</v>
      </c>
      <c r="N263" s="345" t="s">
        <v>4</v>
      </c>
      <c r="O263" s="466">
        <v>0</v>
      </c>
      <c r="P263" s="70"/>
      <c r="Q263" s="476"/>
      <c r="R263" s="358"/>
      <c r="S263" s="470" t="s">
        <v>2</v>
      </c>
      <c r="T263" s="296" t="s">
        <v>141</v>
      </c>
      <c r="U263" s="56">
        <v>4</v>
      </c>
      <c r="V263" s="345" t="s">
        <v>4</v>
      </c>
      <c r="W263" s="339">
        <v>0.09</v>
      </c>
    </row>
    <row r="264" spans="1:23" ht="12.75" customHeight="1" x14ac:dyDescent="0.2">
      <c r="A264" s="482"/>
      <c r="B264" s="239"/>
      <c r="C264" s="296"/>
      <c r="D264" s="266"/>
      <c r="E264" s="51">
        <v>0</v>
      </c>
      <c r="F264" s="335"/>
      <c r="G264" s="353"/>
      <c r="I264" s="365"/>
      <c r="J264" s="398"/>
      <c r="K264" s="296"/>
      <c r="L264" s="377"/>
      <c r="M264" s="56">
        <v>0</v>
      </c>
      <c r="N264" s="345"/>
      <c r="O264" s="466"/>
      <c r="Q264" s="476"/>
      <c r="R264" s="358"/>
      <c r="S264" s="471"/>
      <c r="T264" s="296"/>
      <c r="U264" s="56">
        <v>1</v>
      </c>
      <c r="V264" s="345"/>
      <c r="W264" s="339"/>
    </row>
    <row r="265" spans="1:23" ht="12.75" customHeight="1" x14ac:dyDescent="0.25">
      <c r="A265" s="482"/>
      <c r="B265" s="239"/>
      <c r="C265" s="296"/>
      <c r="D265" s="266"/>
      <c r="E265" s="51">
        <v>18</v>
      </c>
      <c r="F265" s="34" t="s">
        <v>15</v>
      </c>
      <c r="G265" s="36">
        <v>0.25</v>
      </c>
      <c r="I265" s="365"/>
      <c r="J265" s="398"/>
      <c r="K265" s="296"/>
      <c r="L265" s="377"/>
      <c r="M265" s="56">
        <v>10</v>
      </c>
      <c r="N265" s="1" t="s">
        <v>15</v>
      </c>
      <c r="O265" s="77">
        <v>0</v>
      </c>
      <c r="Q265" s="476"/>
      <c r="R265" s="358"/>
      <c r="S265" s="471"/>
      <c r="T265" s="296"/>
      <c r="U265" s="56">
        <v>25</v>
      </c>
      <c r="V265" s="1" t="s">
        <v>15</v>
      </c>
      <c r="W265" s="4">
        <v>0.05</v>
      </c>
    </row>
    <row r="266" spans="1:23" ht="12.75" customHeight="1" x14ac:dyDescent="0.2">
      <c r="A266" s="483"/>
      <c r="B266" s="484"/>
      <c r="C266" s="296"/>
      <c r="D266" s="267"/>
      <c r="E266" s="51">
        <v>10</v>
      </c>
      <c r="F266" s="335" t="s">
        <v>48</v>
      </c>
      <c r="G266" s="352">
        <v>0.75</v>
      </c>
      <c r="I266" s="365"/>
      <c r="J266" s="398"/>
      <c r="K266" s="296"/>
      <c r="L266" s="377"/>
      <c r="M266" s="56">
        <v>0</v>
      </c>
      <c r="N266" s="345" t="s">
        <v>48</v>
      </c>
      <c r="O266" s="466">
        <v>1</v>
      </c>
      <c r="Q266" s="476"/>
      <c r="R266" s="358"/>
      <c r="S266" s="471"/>
      <c r="T266" s="296"/>
      <c r="U266" s="56">
        <v>3</v>
      </c>
      <c r="V266" s="345" t="s">
        <v>48</v>
      </c>
      <c r="W266" s="339">
        <v>0.86</v>
      </c>
    </row>
    <row r="267" spans="1:23" ht="12.75" customHeight="1" x14ac:dyDescent="0.2">
      <c r="A267" s="482"/>
      <c r="B267" s="239"/>
      <c r="C267" s="296"/>
      <c r="D267" s="266"/>
      <c r="E267" s="51">
        <v>12</v>
      </c>
      <c r="F267" s="335"/>
      <c r="G267" s="353"/>
      <c r="I267" s="365"/>
      <c r="J267" s="398"/>
      <c r="K267" s="296"/>
      <c r="L267" s="378"/>
      <c r="M267" s="56">
        <v>3</v>
      </c>
      <c r="N267" s="345"/>
      <c r="O267" s="466"/>
      <c r="Q267" s="476"/>
      <c r="R267" s="358"/>
      <c r="S267" s="472"/>
      <c r="T267" s="296"/>
      <c r="U267" s="56">
        <v>24</v>
      </c>
      <c r="V267" s="345"/>
      <c r="W267" s="339"/>
    </row>
    <row r="268" spans="1:23" ht="12.75" customHeight="1" x14ac:dyDescent="0.2">
      <c r="A268" s="482"/>
      <c r="B268" s="239"/>
      <c r="C268" s="296" t="s">
        <v>141</v>
      </c>
      <c r="D268" s="266" t="s">
        <v>3</v>
      </c>
      <c r="E268" s="51">
        <v>1</v>
      </c>
      <c r="F268" s="335" t="s">
        <v>4</v>
      </c>
      <c r="G268" s="352">
        <v>0.03</v>
      </c>
      <c r="I268" s="365"/>
      <c r="J268" s="398"/>
      <c r="K268" s="296" t="s">
        <v>141</v>
      </c>
      <c r="L268" s="376" t="s">
        <v>3</v>
      </c>
      <c r="M268" s="56">
        <v>0</v>
      </c>
      <c r="N268" s="345" t="s">
        <v>4</v>
      </c>
      <c r="O268" s="466">
        <v>0</v>
      </c>
      <c r="Q268" s="476"/>
      <c r="R268" s="358"/>
      <c r="S268" s="470" t="s">
        <v>3</v>
      </c>
      <c r="T268" s="296" t="s">
        <v>141</v>
      </c>
      <c r="U268" s="56">
        <v>4</v>
      </c>
      <c r="V268" s="345" t="s">
        <v>4</v>
      </c>
      <c r="W268" s="339">
        <v>0.11</v>
      </c>
    </row>
    <row r="269" spans="1:23" ht="12.75" customHeight="1" x14ac:dyDescent="0.2">
      <c r="A269" s="482"/>
      <c r="B269" s="239"/>
      <c r="C269" s="296"/>
      <c r="D269" s="266"/>
      <c r="E269" s="51">
        <v>0</v>
      </c>
      <c r="F269" s="335"/>
      <c r="G269" s="353"/>
      <c r="I269" s="365"/>
      <c r="J269" s="398"/>
      <c r="K269" s="296"/>
      <c r="L269" s="377"/>
      <c r="M269" s="56">
        <v>0</v>
      </c>
      <c r="N269" s="345"/>
      <c r="O269" s="466"/>
      <c r="Q269" s="476"/>
      <c r="R269" s="358"/>
      <c r="S269" s="471"/>
      <c r="T269" s="296"/>
      <c r="U269" s="56">
        <v>2</v>
      </c>
      <c r="V269" s="345"/>
      <c r="W269" s="339"/>
    </row>
    <row r="270" spans="1:23" x14ac:dyDescent="0.25">
      <c r="A270" s="482"/>
      <c r="B270" s="239"/>
      <c r="C270" s="296"/>
      <c r="D270" s="266"/>
      <c r="E270" s="51">
        <v>17</v>
      </c>
      <c r="F270" s="34" t="s">
        <v>15</v>
      </c>
      <c r="G270" s="36">
        <v>0.2</v>
      </c>
      <c r="I270" s="365"/>
      <c r="J270" s="398"/>
      <c r="K270" s="296"/>
      <c r="L270" s="377"/>
      <c r="M270" s="56">
        <v>8</v>
      </c>
      <c r="N270" s="1" t="s">
        <v>15</v>
      </c>
      <c r="O270" s="77">
        <v>0</v>
      </c>
      <c r="Q270" s="476"/>
      <c r="R270" s="358"/>
      <c r="S270" s="471"/>
      <c r="T270" s="296"/>
      <c r="U270" s="56">
        <v>20</v>
      </c>
      <c r="V270" s="1" t="s">
        <v>15</v>
      </c>
      <c r="W270" s="4">
        <v>0.11</v>
      </c>
    </row>
    <row r="271" spans="1:23" ht="12.75" customHeight="1" x14ac:dyDescent="0.2">
      <c r="A271" s="483"/>
      <c r="B271" s="484"/>
      <c r="C271" s="296"/>
      <c r="D271" s="267"/>
      <c r="E271" s="51">
        <v>8</v>
      </c>
      <c r="F271" s="335" t="s">
        <v>48</v>
      </c>
      <c r="G271" s="352">
        <v>0.78</v>
      </c>
      <c r="I271" s="365"/>
      <c r="J271" s="398"/>
      <c r="K271" s="296"/>
      <c r="L271" s="377"/>
      <c r="M271" s="56">
        <v>0</v>
      </c>
      <c r="N271" s="345" t="s">
        <v>48</v>
      </c>
      <c r="O271" s="466">
        <v>1</v>
      </c>
      <c r="Q271" s="476"/>
      <c r="R271" s="358"/>
      <c r="S271" s="471"/>
      <c r="T271" s="296"/>
      <c r="U271" s="56">
        <v>6</v>
      </c>
      <c r="V271" s="345" t="s">
        <v>48</v>
      </c>
      <c r="W271" s="444">
        <v>0.79</v>
      </c>
    </row>
    <row r="272" spans="1:23" ht="12.75" customHeight="1" x14ac:dyDescent="0.2">
      <c r="A272" s="482"/>
      <c r="B272" s="239"/>
      <c r="C272" s="296"/>
      <c r="D272" s="266"/>
      <c r="E272" s="51">
        <v>14</v>
      </c>
      <c r="F272" s="335"/>
      <c r="G272" s="353"/>
      <c r="I272" s="365"/>
      <c r="J272" s="398"/>
      <c r="K272" s="296"/>
      <c r="L272" s="378"/>
      <c r="M272" s="56">
        <v>5</v>
      </c>
      <c r="N272" s="345"/>
      <c r="O272" s="466"/>
      <c r="Q272" s="476"/>
      <c r="R272" s="358"/>
      <c r="S272" s="472"/>
      <c r="T272" s="296"/>
      <c r="U272" s="56">
        <v>25</v>
      </c>
      <c r="V272" s="345"/>
      <c r="W272" s="339"/>
    </row>
    <row r="273" spans="1:23" ht="12.75" customHeight="1" x14ac:dyDescent="0.2">
      <c r="A273" s="482" t="s">
        <v>74</v>
      </c>
      <c r="B273" s="239" t="s">
        <v>100</v>
      </c>
      <c r="C273" s="296" t="s">
        <v>108</v>
      </c>
      <c r="D273" s="266" t="s">
        <v>44</v>
      </c>
      <c r="E273" s="51">
        <v>2</v>
      </c>
      <c r="F273" s="335" t="s">
        <v>4</v>
      </c>
      <c r="G273" s="352">
        <v>0.01</v>
      </c>
      <c r="I273" s="365" t="s">
        <v>74</v>
      </c>
      <c r="J273" s="398" t="s">
        <v>100</v>
      </c>
      <c r="K273" s="296" t="s">
        <v>108</v>
      </c>
      <c r="L273" s="376" t="s">
        <v>44</v>
      </c>
      <c r="M273" s="56">
        <v>0</v>
      </c>
      <c r="N273" s="345" t="s">
        <v>4</v>
      </c>
      <c r="O273" s="466">
        <v>0.01</v>
      </c>
      <c r="Q273" s="366" t="s">
        <v>74</v>
      </c>
      <c r="R273" s="358" t="s">
        <v>100</v>
      </c>
      <c r="S273" s="470" t="s">
        <v>44</v>
      </c>
      <c r="T273" s="296" t="s">
        <v>108</v>
      </c>
      <c r="U273" s="56">
        <v>1</v>
      </c>
      <c r="V273" s="345" t="s">
        <v>4</v>
      </c>
      <c r="W273" s="339">
        <v>0.02</v>
      </c>
    </row>
    <row r="274" spans="1:23" ht="12.75" customHeight="1" x14ac:dyDescent="0.2">
      <c r="A274" s="482"/>
      <c r="B274" s="239"/>
      <c r="C274" s="296"/>
      <c r="D274" s="266"/>
      <c r="E274" s="51">
        <v>0</v>
      </c>
      <c r="F274" s="335"/>
      <c r="G274" s="353"/>
      <c r="I274" s="365"/>
      <c r="J274" s="398"/>
      <c r="K274" s="296"/>
      <c r="L274" s="377"/>
      <c r="M274" s="56">
        <v>1</v>
      </c>
      <c r="N274" s="345"/>
      <c r="O274" s="466"/>
      <c r="Q274" s="366"/>
      <c r="R274" s="358"/>
      <c r="S274" s="471"/>
      <c r="T274" s="296"/>
      <c r="U274" s="56">
        <v>1</v>
      </c>
      <c r="V274" s="345"/>
      <c r="W274" s="339"/>
    </row>
    <row r="275" spans="1:23" x14ac:dyDescent="0.25">
      <c r="A275" s="482"/>
      <c r="B275" s="239"/>
      <c r="C275" s="296"/>
      <c r="D275" s="266"/>
      <c r="E275" s="51">
        <v>70</v>
      </c>
      <c r="F275" s="34" t="s">
        <v>15</v>
      </c>
      <c r="G275" s="36">
        <v>0.2</v>
      </c>
      <c r="I275" s="365"/>
      <c r="J275" s="398"/>
      <c r="K275" s="296"/>
      <c r="L275" s="377"/>
      <c r="M275" s="56">
        <v>74</v>
      </c>
      <c r="N275" s="1" t="s">
        <v>15</v>
      </c>
      <c r="O275" s="77">
        <v>0.12</v>
      </c>
      <c r="Q275" s="366"/>
      <c r="R275" s="358"/>
      <c r="S275" s="471"/>
      <c r="T275" s="296"/>
      <c r="U275" s="56">
        <v>43</v>
      </c>
      <c r="V275" s="1" t="s">
        <v>15</v>
      </c>
      <c r="W275" s="4">
        <v>0.09</v>
      </c>
    </row>
    <row r="276" spans="1:23" ht="12.75" x14ac:dyDescent="0.2">
      <c r="A276" s="483"/>
      <c r="B276" s="484"/>
      <c r="C276" s="296"/>
      <c r="D276" s="267"/>
      <c r="E276" s="51">
        <v>47</v>
      </c>
      <c r="F276" s="335" t="s">
        <v>48</v>
      </c>
      <c r="G276" s="480">
        <v>0.79</v>
      </c>
      <c r="I276" s="365"/>
      <c r="J276" s="398"/>
      <c r="K276" s="296"/>
      <c r="L276" s="377"/>
      <c r="M276" s="56">
        <v>18</v>
      </c>
      <c r="N276" s="345" t="s">
        <v>48</v>
      </c>
      <c r="O276" s="466">
        <v>0.87</v>
      </c>
      <c r="Q276" s="366"/>
      <c r="R276" s="358"/>
      <c r="S276" s="471"/>
      <c r="T276" s="296"/>
      <c r="U276" s="56">
        <v>10</v>
      </c>
      <c r="V276" s="345" t="s">
        <v>48</v>
      </c>
      <c r="W276" s="339">
        <v>0.89</v>
      </c>
    </row>
    <row r="277" spans="1:23" ht="12.75" x14ac:dyDescent="0.2">
      <c r="A277" s="482"/>
      <c r="B277" s="239"/>
      <c r="C277" s="296"/>
      <c r="D277" s="266"/>
      <c r="E277" s="51">
        <v>115</v>
      </c>
      <c r="F277" s="335"/>
      <c r="G277" s="481"/>
      <c r="I277" s="365"/>
      <c r="J277" s="398"/>
      <c r="K277" s="296"/>
      <c r="L277" s="378"/>
      <c r="M277" s="56">
        <v>58</v>
      </c>
      <c r="N277" s="345"/>
      <c r="O277" s="466"/>
      <c r="Q277" s="366"/>
      <c r="R277" s="358"/>
      <c r="S277" s="472"/>
      <c r="T277" s="296"/>
      <c r="U277" s="56">
        <v>51</v>
      </c>
      <c r="V277" s="345"/>
      <c r="W277" s="339"/>
    </row>
    <row r="278" spans="1:23" ht="12.75" customHeight="1" x14ac:dyDescent="0.2">
      <c r="A278" s="482"/>
      <c r="B278" s="239"/>
      <c r="C278" s="296" t="s">
        <v>109</v>
      </c>
      <c r="D278" s="266" t="s">
        <v>45</v>
      </c>
      <c r="E278" s="51">
        <v>4</v>
      </c>
      <c r="F278" s="335" t="s">
        <v>4</v>
      </c>
      <c r="G278" s="352">
        <v>0.02</v>
      </c>
      <c r="I278" s="365"/>
      <c r="J278" s="398"/>
      <c r="K278" s="296" t="s">
        <v>109</v>
      </c>
      <c r="L278" s="376" t="s">
        <v>45</v>
      </c>
      <c r="M278" s="56">
        <v>0</v>
      </c>
      <c r="N278" s="345" t="s">
        <v>4</v>
      </c>
      <c r="O278" s="466">
        <v>0.01</v>
      </c>
      <c r="Q278" s="366"/>
      <c r="R278" s="358"/>
      <c r="S278" s="470" t="s">
        <v>45</v>
      </c>
      <c r="T278" s="296" t="s">
        <v>109</v>
      </c>
      <c r="U278" s="56">
        <v>0</v>
      </c>
      <c r="V278" s="345" t="s">
        <v>4</v>
      </c>
      <c r="W278" s="339">
        <v>0.01</v>
      </c>
    </row>
    <row r="279" spans="1:23" ht="12.75" customHeight="1" x14ac:dyDescent="0.2">
      <c r="A279" s="482"/>
      <c r="B279" s="239"/>
      <c r="C279" s="296"/>
      <c r="D279" s="266"/>
      <c r="E279" s="51">
        <v>0</v>
      </c>
      <c r="F279" s="335"/>
      <c r="G279" s="353"/>
      <c r="I279" s="365"/>
      <c r="J279" s="398"/>
      <c r="K279" s="296"/>
      <c r="L279" s="377"/>
      <c r="M279" s="56">
        <v>1</v>
      </c>
      <c r="N279" s="345"/>
      <c r="O279" s="466"/>
      <c r="Q279" s="366"/>
      <c r="R279" s="358"/>
      <c r="S279" s="471"/>
      <c r="T279" s="296"/>
      <c r="U279" s="56">
        <v>1</v>
      </c>
      <c r="V279" s="345"/>
      <c r="W279" s="339"/>
    </row>
    <row r="280" spans="1:23" x14ac:dyDescent="0.25">
      <c r="A280" s="482"/>
      <c r="B280" s="239"/>
      <c r="C280" s="296"/>
      <c r="D280" s="266"/>
      <c r="E280" s="51">
        <v>80</v>
      </c>
      <c r="F280" s="34" t="s">
        <v>15</v>
      </c>
      <c r="G280" s="36">
        <v>0.14000000000000001</v>
      </c>
      <c r="I280" s="365"/>
      <c r="J280" s="398"/>
      <c r="K280" s="296"/>
      <c r="L280" s="377"/>
      <c r="M280" s="56">
        <v>76</v>
      </c>
      <c r="N280" s="1" t="s">
        <v>15</v>
      </c>
      <c r="O280" s="77">
        <v>7.0000000000000007E-2</v>
      </c>
      <c r="Q280" s="366"/>
      <c r="R280" s="358"/>
      <c r="S280" s="471"/>
      <c r="T280" s="296"/>
      <c r="U280" s="56">
        <v>53</v>
      </c>
      <c r="V280" s="1" t="s">
        <v>15</v>
      </c>
      <c r="W280" s="4">
        <v>0.06</v>
      </c>
    </row>
    <row r="281" spans="1:23" ht="12.75" customHeight="1" x14ac:dyDescent="0.2">
      <c r="A281" s="483"/>
      <c r="B281" s="484"/>
      <c r="C281" s="296"/>
      <c r="D281" s="267"/>
      <c r="E281" s="51">
        <v>32</v>
      </c>
      <c r="F281" s="335" t="s">
        <v>48</v>
      </c>
      <c r="G281" s="480">
        <v>0.85</v>
      </c>
      <c r="I281" s="365"/>
      <c r="J281" s="398"/>
      <c r="K281" s="296"/>
      <c r="L281" s="377"/>
      <c r="M281" s="56">
        <v>10</v>
      </c>
      <c r="N281" s="345" t="s">
        <v>48</v>
      </c>
      <c r="O281" s="466">
        <v>0.93</v>
      </c>
      <c r="Q281" s="366"/>
      <c r="R281" s="358"/>
      <c r="S281" s="471"/>
      <c r="T281" s="296"/>
      <c r="U281" s="56">
        <v>6</v>
      </c>
      <c r="V281" s="345" t="s">
        <v>48</v>
      </c>
      <c r="W281" s="339">
        <v>0.93</v>
      </c>
    </row>
    <row r="282" spans="1:23" ht="12.75" customHeight="1" x14ac:dyDescent="0.2">
      <c r="A282" s="482"/>
      <c r="B282" s="239"/>
      <c r="C282" s="296"/>
      <c r="D282" s="266"/>
      <c r="E282" s="51">
        <v>118</v>
      </c>
      <c r="F282" s="335"/>
      <c r="G282" s="481"/>
      <c r="I282" s="365"/>
      <c r="J282" s="398"/>
      <c r="K282" s="296"/>
      <c r="L282" s="378"/>
      <c r="M282" s="56">
        <v>64</v>
      </c>
      <c r="N282" s="345"/>
      <c r="O282" s="466"/>
      <c r="Q282" s="366"/>
      <c r="R282" s="358"/>
      <c r="S282" s="472"/>
      <c r="T282" s="296"/>
      <c r="U282" s="56">
        <v>46</v>
      </c>
      <c r="V282" s="345"/>
      <c r="W282" s="339"/>
    </row>
    <row r="283" spans="1:23" ht="12.75" customHeight="1" x14ac:dyDescent="0.2">
      <c r="A283" s="482"/>
      <c r="B283" s="239"/>
      <c r="C283" s="296" t="s">
        <v>109</v>
      </c>
      <c r="D283" s="266" t="s">
        <v>46</v>
      </c>
      <c r="E283" s="51">
        <v>5</v>
      </c>
      <c r="F283" s="335" t="s">
        <v>4</v>
      </c>
      <c r="G283" s="352">
        <v>0.03</v>
      </c>
      <c r="I283" s="365"/>
      <c r="J283" s="398"/>
      <c r="K283" s="296" t="s">
        <v>109</v>
      </c>
      <c r="L283" s="376" t="s">
        <v>46</v>
      </c>
      <c r="M283" s="56">
        <v>3</v>
      </c>
      <c r="N283" s="345" t="s">
        <v>4</v>
      </c>
      <c r="O283" s="466">
        <v>0.03</v>
      </c>
      <c r="Q283" s="366"/>
      <c r="R283" s="358"/>
      <c r="S283" s="470" t="s">
        <v>46</v>
      </c>
      <c r="T283" s="296" t="s">
        <v>109</v>
      </c>
      <c r="U283" s="56">
        <v>4</v>
      </c>
      <c r="V283" s="345" t="s">
        <v>4</v>
      </c>
      <c r="W283" s="339">
        <v>0.05</v>
      </c>
    </row>
    <row r="284" spans="1:23" ht="12.75" customHeight="1" x14ac:dyDescent="0.2">
      <c r="A284" s="482"/>
      <c r="B284" s="239"/>
      <c r="C284" s="296"/>
      <c r="D284" s="266"/>
      <c r="E284" s="51">
        <v>1</v>
      </c>
      <c r="F284" s="335"/>
      <c r="G284" s="353"/>
      <c r="I284" s="365"/>
      <c r="J284" s="398"/>
      <c r="K284" s="296"/>
      <c r="L284" s="377"/>
      <c r="M284" s="56">
        <v>1</v>
      </c>
      <c r="N284" s="345"/>
      <c r="O284" s="466"/>
      <c r="Q284" s="366"/>
      <c r="R284" s="358"/>
      <c r="S284" s="471"/>
      <c r="T284" s="296"/>
      <c r="U284" s="56">
        <v>1</v>
      </c>
      <c r="V284" s="345"/>
      <c r="W284" s="339"/>
    </row>
    <row r="285" spans="1:23" x14ac:dyDescent="0.25">
      <c r="A285" s="482"/>
      <c r="B285" s="239"/>
      <c r="C285" s="296"/>
      <c r="D285" s="266"/>
      <c r="E285" s="51">
        <v>69</v>
      </c>
      <c r="F285" s="34" t="s">
        <v>15</v>
      </c>
      <c r="G285" s="36">
        <v>0.18</v>
      </c>
      <c r="I285" s="365"/>
      <c r="J285" s="398"/>
      <c r="K285" s="296"/>
      <c r="L285" s="377"/>
      <c r="M285" s="56">
        <v>70</v>
      </c>
      <c r="N285" s="1" t="s">
        <v>15</v>
      </c>
      <c r="O285" s="77">
        <v>0.11</v>
      </c>
      <c r="Q285" s="366"/>
      <c r="R285" s="358"/>
      <c r="S285" s="471"/>
      <c r="T285" s="296"/>
      <c r="U285" s="56">
        <v>51</v>
      </c>
      <c r="V285" s="1" t="s">
        <v>15</v>
      </c>
      <c r="W285" s="4">
        <v>0.08</v>
      </c>
    </row>
    <row r="286" spans="1:23" ht="12.75" customHeight="1" x14ac:dyDescent="0.2">
      <c r="A286" s="483"/>
      <c r="B286" s="484"/>
      <c r="C286" s="296"/>
      <c r="D286" s="267"/>
      <c r="E286" s="51">
        <v>42</v>
      </c>
      <c r="F286" s="335" t="s">
        <v>48</v>
      </c>
      <c r="G286" s="480">
        <v>0.79</v>
      </c>
      <c r="I286" s="365"/>
      <c r="J286" s="398"/>
      <c r="K286" s="296"/>
      <c r="L286" s="377"/>
      <c r="M286" s="56">
        <v>17</v>
      </c>
      <c r="N286" s="345" t="s">
        <v>48</v>
      </c>
      <c r="O286" s="466">
        <v>0.86</v>
      </c>
      <c r="Q286" s="366"/>
      <c r="R286" s="358"/>
      <c r="S286" s="471"/>
      <c r="T286" s="296"/>
      <c r="U286" s="56">
        <v>8</v>
      </c>
      <c r="V286" s="345" t="s">
        <v>48</v>
      </c>
      <c r="W286" s="339">
        <v>0.88</v>
      </c>
    </row>
    <row r="287" spans="1:23" ht="12.75" customHeight="1" x14ac:dyDescent="0.2">
      <c r="A287" s="482"/>
      <c r="B287" s="239"/>
      <c r="C287" s="296"/>
      <c r="D287" s="266"/>
      <c r="E287" s="51">
        <v>117</v>
      </c>
      <c r="F287" s="335"/>
      <c r="G287" s="481"/>
      <c r="I287" s="365"/>
      <c r="J287" s="398"/>
      <c r="K287" s="296"/>
      <c r="L287" s="378"/>
      <c r="M287" s="56">
        <v>60</v>
      </c>
      <c r="N287" s="345"/>
      <c r="O287" s="466"/>
      <c r="Q287" s="366"/>
      <c r="R287" s="358"/>
      <c r="S287" s="472"/>
      <c r="T287" s="296"/>
      <c r="U287" s="56">
        <v>42</v>
      </c>
      <c r="V287" s="345"/>
      <c r="W287" s="339"/>
    </row>
    <row r="288" spans="1:23" ht="12.75" customHeight="1" x14ac:dyDescent="0.2">
      <c r="A288" s="482"/>
      <c r="B288" s="239"/>
      <c r="C288" s="296" t="s">
        <v>109</v>
      </c>
      <c r="D288" s="266" t="s">
        <v>101</v>
      </c>
      <c r="E288" s="51">
        <v>1</v>
      </c>
      <c r="F288" s="335" t="s">
        <v>4</v>
      </c>
      <c r="G288" s="352">
        <v>0.02</v>
      </c>
      <c r="I288" s="365"/>
      <c r="J288" s="398"/>
      <c r="K288" s="296" t="s">
        <v>109</v>
      </c>
      <c r="L288" s="376" t="s">
        <v>101</v>
      </c>
      <c r="M288" s="56">
        <v>5</v>
      </c>
      <c r="N288" s="345" t="s">
        <v>4</v>
      </c>
      <c r="O288" s="466">
        <v>0.03</v>
      </c>
      <c r="Q288" s="366"/>
      <c r="R288" s="358"/>
      <c r="S288" s="470" t="s">
        <v>101</v>
      </c>
      <c r="T288" s="296" t="s">
        <v>109</v>
      </c>
      <c r="U288" s="56">
        <v>1</v>
      </c>
      <c r="V288" s="345" t="s">
        <v>4</v>
      </c>
      <c r="W288" s="339">
        <v>0.03</v>
      </c>
    </row>
    <row r="289" spans="1:23" ht="12.75" customHeight="1" x14ac:dyDescent="0.2">
      <c r="A289" s="482"/>
      <c r="B289" s="239"/>
      <c r="C289" s="296"/>
      <c r="D289" s="266"/>
      <c r="E289" s="51">
        <v>3</v>
      </c>
      <c r="F289" s="335"/>
      <c r="G289" s="353"/>
      <c r="I289" s="365"/>
      <c r="J289" s="398"/>
      <c r="K289" s="296"/>
      <c r="L289" s="377"/>
      <c r="M289" s="56">
        <v>0</v>
      </c>
      <c r="N289" s="345"/>
      <c r="O289" s="466"/>
      <c r="Q289" s="366"/>
      <c r="R289" s="358"/>
      <c r="S289" s="471"/>
      <c r="T289" s="296"/>
      <c r="U289" s="56">
        <v>2</v>
      </c>
      <c r="V289" s="345"/>
      <c r="W289" s="339"/>
    </row>
    <row r="290" spans="1:23" x14ac:dyDescent="0.25">
      <c r="A290" s="482"/>
      <c r="B290" s="239"/>
      <c r="C290" s="296"/>
      <c r="D290" s="266"/>
      <c r="E290" s="51">
        <v>68</v>
      </c>
      <c r="F290" s="34" t="s">
        <v>15</v>
      </c>
      <c r="G290" s="36">
        <v>0.17</v>
      </c>
      <c r="I290" s="365"/>
      <c r="J290" s="398"/>
      <c r="K290" s="296"/>
      <c r="L290" s="377"/>
      <c r="M290" s="56">
        <v>66</v>
      </c>
      <c r="N290" s="1" t="s">
        <v>15</v>
      </c>
      <c r="O290" s="77">
        <v>0.13</v>
      </c>
      <c r="Q290" s="366"/>
      <c r="R290" s="358"/>
      <c r="S290" s="471"/>
      <c r="T290" s="296"/>
      <c r="U290" s="56">
        <v>48</v>
      </c>
      <c r="V290" s="1" t="s">
        <v>15</v>
      </c>
      <c r="W290" s="4">
        <v>0.09</v>
      </c>
    </row>
    <row r="291" spans="1:23" ht="12.75" customHeight="1" x14ac:dyDescent="0.2">
      <c r="A291" s="483"/>
      <c r="B291" s="484"/>
      <c r="C291" s="296"/>
      <c r="D291" s="267"/>
      <c r="E291" s="51">
        <v>40</v>
      </c>
      <c r="F291" s="335" t="s">
        <v>48</v>
      </c>
      <c r="G291" s="480">
        <v>0.81</v>
      </c>
      <c r="I291" s="365"/>
      <c r="J291" s="398"/>
      <c r="K291" s="296"/>
      <c r="L291" s="377"/>
      <c r="M291" s="56">
        <v>20</v>
      </c>
      <c r="N291" s="345" t="s">
        <v>48</v>
      </c>
      <c r="O291" s="466">
        <v>0.83</v>
      </c>
      <c r="Q291" s="366"/>
      <c r="R291" s="358"/>
      <c r="S291" s="471"/>
      <c r="T291" s="296"/>
      <c r="U291" s="56">
        <v>10</v>
      </c>
      <c r="V291" s="345" t="s">
        <v>48</v>
      </c>
      <c r="W291" s="339">
        <v>0.88</v>
      </c>
    </row>
    <row r="292" spans="1:23" ht="12.75" customHeight="1" x14ac:dyDescent="0.2">
      <c r="A292" s="482"/>
      <c r="B292" s="239"/>
      <c r="C292" s="296"/>
      <c r="D292" s="266"/>
      <c r="E292" s="51">
        <v>122</v>
      </c>
      <c r="F292" s="335"/>
      <c r="G292" s="481"/>
      <c r="I292" s="365"/>
      <c r="J292" s="398"/>
      <c r="K292" s="296"/>
      <c r="L292" s="378"/>
      <c r="M292" s="56">
        <v>60</v>
      </c>
      <c r="N292" s="345"/>
      <c r="O292" s="466"/>
      <c r="Q292" s="366"/>
      <c r="R292" s="358"/>
      <c r="S292" s="472"/>
      <c r="T292" s="296"/>
      <c r="U292" s="56">
        <v>45</v>
      </c>
      <c r="V292" s="345"/>
      <c r="W292" s="339"/>
    </row>
    <row r="293" spans="1:23" ht="12.75" customHeight="1" x14ac:dyDescent="0.3">
      <c r="A293" s="447" t="s">
        <v>110</v>
      </c>
      <c r="B293" s="357" t="s">
        <v>111</v>
      </c>
      <c r="C293" s="450" t="s">
        <v>142</v>
      </c>
      <c r="D293" s="355" t="s">
        <v>112</v>
      </c>
      <c r="E293" s="56">
        <v>5</v>
      </c>
      <c r="F293" s="345" t="s">
        <v>4</v>
      </c>
      <c r="G293" s="339">
        <v>0.06</v>
      </c>
      <c r="M293" s="23"/>
      <c r="N293" s="29"/>
    </row>
    <row r="294" spans="1:23" ht="12.75" customHeight="1" x14ac:dyDescent="0.3">
      <c r="A294" s="365"/>
      <c r="B294" s="357"/>
      <c r="C294" s="451"/>
      <c r="D294" s="355"/>
      <c r="E294" s="56">
        <v>4</v>
      </c>
      <c r="F294" s="345"/>
      <c r="G294" s="339"/>
      <c r="N294" s="28"/>
    </row>
    <row r="295" spans="1:23" x14ac:dyDescent="0.3">
      <c r="A295" s="365"/>
      <c r="B295" s="357"/>
      <c r="C295" s="451"/>
      <c r="D295" s="355"/>
      <c r="E295" s="56">
        <v>54</v>
      </c>
      <c r="F295" s="1" t="s">
        <v>15</v>
      </c>
      <c r="G295" s="4">
        <v>0.15</v>
      </c>
    </row>
    <row r="296" spans="1:23" ht="12.75" customHeight="1" x14ac:dyDescent="0.3">
      <c r="A296" s="365"/>
      <c r="B296" s="357"/>
      <c r="C296" s="451"/>
      <c r="D296" s="355"/>
      <c r="E296" s="56">
        <v>23</v>
      </c>
      <c r="F296" s="345" t="s">
        <v>48</v>
      </c>
      <c r="G296" s="444">
        <v>0.75</v>
      </c>
    </row>
    <row r="297" spans="1:23" ht="12.75" customHeight="1" x14ac:dyDescent="0.3">
      <c r="A297" s="365"/>
      <c r="B297" s="357"/>
      <c r="C297" s="452"/>
      <c r="D297" s="355"/>
      <c r="E297" s="56">
        <v>65</v>
      </c>
      <c r="F297" s="345"/>
      <c r="G297" s="339"/>
    </row>
    <row r="298" spans="1:23" ht="12.75" customHeight="1" x14ac:dyDescent="0.3">
      <c r="A298" s="365"/>
      <c r="B298" s="357"/>
      <c r="C298" s="450" t="s">
        <v>142</v>
      </c>
      <c r="D298" s="355" t="s">
        <v>113</v>
      </c>
      <c r="E298" s="56">
        <v>5</v>
      </c>
      <c r="F298" s="345" t="s">
        <v>4</v>
      </c>
      <c r="G298" s="339">
        <v>0.06</v>
      </c>
    </row>
    <row r="299" spans="1:23" ht="12.75" customHeight="1" x14ac:dyDescent="0.3">
      <c r="A299" s="365"/>
      <c r="B299" s="357"/>
      <c r="C299" s="451"/>
      <c r="D299" s="355"/>
      <c r="E299" s="56">
        <v>4</v>
      </c>
      <c r="F299" s="345"/>
      <c r="G299" s="339"/>
    </row>
    <row r="300" spans="1:23" x14ac:dyDescent="0.3">
      <c r="A300" s="365"/>
      <c r="B300" s="357"/>
      <c r="C300" s="451"/>
      <c r="D300" s="355"/>
      <c r="E300" s="56">
        <v>59</v>
      </c>
      <c r="F300" s="1" t="s">
        <v>15</v>
      </c>
      <c r="G300" s="4">
        <v>0.16</v>
      </c>
    </row>
    <row r="301" spans="1:23" ht="12.75" customHeight="1" x14ac:dyDescent="0.3">
      <c r="A301" s="365"/>
      <c r="B301" s="357"/>
      <c r="C301" s="451"/>
      <c r="D301" s="355"/>
      <c r="E301" s="56">
        <v>24</v>
      </c>
      <c r="F301" s="345" t="s">
        <v>48</v>
      </c>
      <c r="G301" s="444">
        <v>0.78</v>
      </c>
    </row>
    <row r="302" spans="1:23" ht="12.75" customHeight="1" x14ac:dyDescent="0.3">
      <c r="A302" s="365"/>
      <c r="B302" s="357"/>
      <c r="C302" s="452"/>
      <c r="D302" s="355"/>
      <c r="E302" s="56">
        <v>59</v>
      </c>
      <c r="F302" s="345"/>
      <c r="G302" s="339"/>
    </row>
    <row r="303" spans="1:23" ht="12.75" customHeight="1" x14ac:dyDescent="0.3">
      <c r="A303" s="365"/>
      <c r="B303" s="357"/>
      <c r="C303" s="450" t="s">
        <v>142</v>
      </c>
      <c r="D303" s="355" t="s">
        <v>114</v>
      </c>
      <c r="E303" s="56">
        <v>5</v>
      </c>
      <c r="F303" s="345" t="s">
        <v>4</v>
      </c>
      <c r="G303" s="339">
        <v>0.06</v>
      </c>
    </row>
    <row r="304" spans="1:23" ht="12.75" customHeight="1" x14ac:dyDescent="0.3">
      <c r="A304" s="365"/>
      <c r="B304" s="357"/>
      <c r="C304" s="451"/>
      <c r="D304" s="355"/>
      <c r="E304" s="56">
        <v>4</v>
      </c>
      <c r="F304" s="345"/>
      <c r="G304" s="339"/>
    </row>
    <row r="305" spans="1:23" x14ac:dyDescent="0.3">
      <c r="A305" s="365"/>
      <c r="B305" s="357"/>
      <c r="C305" s="451"/>
      <c r="D305" s="355"/>
      <c r="E305" s="56">
        <v>53</v>
      </c>
      <c r="F305" s="1" t="s">
        <v>15</v>
      </c>
      <c r="G305" s="4">
        <v>0.22</v>
      </c>
    </row>
    <row r="306" spans="1:23" ht="12.75" customHeight="1" x14ac:dyDescent="0.3">
      <c r="A306" s="365"/>
      <c r="B306" s="357"/>
      <c r="C306" s="451"/>
      <c r="D306" s="355"/>
      <c r="E306" s="56">
        <v>33</v>
      </c>
      <c r="F306" s="345" t="s">
        <v>48</v>
      </c>
      <c r="G306" s="444">
        <v>0.72</v>
      </c>
    </row>
    <row r="307" spans="1:23" ht="12.75" customHeight="1" x14ac:dyDescent="0.3">
      <c r="A307" s="365"/>
      <c r="B307" s="357"/>
      <c r="C307" s="452"/>
      <c r="D307" s="355"/>
      <c r="E307" s="56">
        <v>56</v>
      </c>
      <c r="F307" s="345"/>
      <c r="G307" s="339"/>
    </row>
    <row r="308" spans="1:23" ht="12.75" customHeight="1" x14ac:dyDescent="0.3">
      <c r="A308" s="365"/>
      <c r="B308" s="357"/>
      <c r="C308" s="450" t="s">
        <v>142</v>
      </c>
      <c r="D308" s="355" t="s">
        <v>115</v>
      </c>
      <c r="E308" s="56">
        <v>7</v>
      </c>
      <c r="F308" s="345" t="s">
        <v>4</v>
      </c>
      <c r="G308" s="339">
        <v>7.0000000000000007E-2</v>
      </c>
    </row>
    <row r="309" spans="1:23" ht="12.75" customHeight="1" x14ac:dyDescent="0.3">
      <c r="A309" s="365"/>
      <c r="B309" s="357"/>
      <c r="C309" s="451"/>
      <c r="D309" s="355"/>
      <c r="E309" s="56">
        <v>4</v>
      </c>
      <c r="F309" s="345"/>
      <c r="G309" s="339"/>
    </row>
    <row r="310" spans="1:23" x14ac:dyDescent="0.3">
      <c r="A310" s="365"/>
      <c r="B310" s="357"/>
      <c r="C310" s="451"/>
      <c r="D310" s="355"/>
      <c r="E310" s="56">
        <v>54</v>
      </c>
      <c r="F310" s="1" t="s">
        <v>15</v>
      </c>
      <c r="G310" s="4">
        <v>0.24</v>
      </c>
    </row>
    <row r="311" spans="1:23" ht="12.75" customHeight="1" x14ac:dyDescent="0.3">
      <c r="A311" s="365"/>
      <c r="B311" s="357"/>
      <c r="C311" s="451"/>
      <c r="D311" s="355"/>
      <c r="E311" s="56">
        <v>36</v>
      </c>
      <c r="F311" s="345" t="s">
        <v>48</v>
      </c>
      <c r="G311" s="444">
        <v>0.69</v>
      </c>
    </row>
    <row r="312" spans="1:23" ht="12.75" customHeight="1" x14ac:dyDescent="0.3">
      <c r="A312" s="365"/>
      <c r="B312" s="357"/>
      <c r="C312" s="452"/>
      <c r="D312" s="355"/>
      <c r="E312" s="56">
        <v>50</v>
      </c>
      <c r="F312" s="345"/>
      <c r="G312" s="339"/>
    </row>
    <row r="313" spans="1:23" ht="12.75" customHeight="1" x14ac:dyDescent="0.2">
      <c r="A313" s="365"/>
      <c r="B313" s="357" t="s">
        <v>116</v>
      </c>
      <c r="C313" s="461" t="s">
        <v>144</v>
      </c>
      <c r="D313" s="463" t="s">
        <v>143</v>
      </c>
      <c r="E313" s="56">
        <v>54</v>
      </c>
      <c r="F313" s="345" t="s">
        <v>4</v>
      </c>
      <c r="G313" s="339">
        <v>0.13</v>
      </c>
      <c r="Q313" s="449" t="s">
        <v>0</v>
      </c>
      <c r="R313" s="438" t="s">
        <v>126</v>
      </c>
      <c r="S313" s="439"/>
      <c r="T313" s="450" t="s">
        <v>144</v>
      </c>
      <c r="U313" s="56">
        <v>51</v>
      </c>
      <c r="V313" s="453" t="s">
        <v>4</v>
      </c>
      <c r="W313" s="339">
        <v>7.0000000000000007E-2</v>
      </c>
    </row>
    <row r="314" spans="1:23" ht="12.75" customHeight="1" x14ac:dyDescent="0.2">
      <c r="A314" s="365"/>
      <c r="B314" s="357"/>
      <c r="C314" s="462"/>
      <c r="D314" s="463"/>
      <c r="E314" s="56">
        <v>15</v>
      </c>
      <c r="F314" s="345"/>
      <c r="G314" s="339"/>
      <c r="Q314" s="449"/>
      <c r="R314" s="440"/>
      <c r="S314" s="441"/>
      <c r="T314" s="451"/>
      <c r="U314" s="56">
        <v>7</v>
      </c>
      <c r="V314" s="454"/>
      <c r="W314" s="339"/>
    </row>
    <row r="315" spans="1:23" x14ac:dyDescent="0.25">
      <c r="A315" s="365"/>
      <c r="B315" s="357"/>
      <c r="C315" s="462"/>
      <c r="D315" s="463"/>
      <c r="E315" s="56">
        <v>23</v>
      </c>
      <c r="F315" s="1" t="s">
        <v>15</v>
      </c>
      <c r="G315" s="4">
        <v>0.15</v>
      </c>
      <c r="Q315" s="449"/>
      <c r="R315" s="440"/>
      <c r="S315" s="441"/>
      <c r="T315" s="451"/>
      <c r="U315" s="56">
        <v>28</v>
      </c>
      <c r="V315" s="1" t="s">
        <v>15</v>
      </c>
      <c r="W315" s="4">
        <v>0.26</v>
      </c>
    </row>
    <row r="316" spans="1:23" ht="12.75" customHeight="1" x14ac:dyDescent="0.2">
      <c r="A316" s="365"/>
      <c r="B316" s="357"/>
      <c r="C316" s="462"/>
      <c r="D316" s="463"/>
      <c r="E316" s="56">
        <v>55</v>
      </c>
      <c r="F316" s="345" t="s">
        <v>48</v>
      </c>
      <c r="G316" s="444">
        <v>0.72</v>
      </c>
      <c r="Q316" s="449"/>
      <c r="R316" s="440"/>
      <c r="S316" s="441"/>
      <c r="T316" s="451"/>
      <c r="U316" s="56">
        <v>20</v>
      </c>
      <c r="V316" s="453" t="s">
        <v>48</v>
      </c>
      <c r="W316" s="444">
        <v>0.67</v>
      </c>
    </row>
    <row r="317" spans="1:23" ht="30.75" customHeight="1" x14ac:dyDescent="0.2">
      <c r="A317" s="365"/>
      <c r="B317" s="357"/>
      <c r="C317" s="462"/>
      <c r="D317" s="463"/>
      <c r="E317" s="56">
        <v>4</v>
      </c>
      <c r="F317" s="345"/>
      <c r="G317" s="339"/>
      <c r="Q317" s="449"/>
      <c r="R317" s="442"/>
      <c r="S317" s="443"/>
      <c r="T317" s="452"/>
      <c r="U317" s="75">
        <v>0</v>
      </c>
      <c r="V317" s="454"/>
      <c r="W317" s="445"/>
    </row>
    <row r="318" spans="1:23" ht="16.5" customHeight="1" x14ac:dyDescent="0.2">
      <c r="A318" s="365"/>
      <c r="B318" s="357" t="s">
        <v>117</v>
      </c>
      <c r="C318" s="461" t="s">
        <v>144</v>
      </c>
      <c r="D318" s="357" t="s">
        <v>117</v>
      </c>
      <c r="E318" s="56">
        <v>67</v>
      </c>
      <c r="F318" s="345" t="s">
        <v>4</v>
      </c>
      <c r="G318" s="339">
        <v>7.0000000000000007E-2</v>
      </c>
      <c r="Q318" s="449"/>
      <c r="R318" s="455" t="s">
        <v>125</v>
      </c>
      <c r="S318" s="456"/>
      <c r="T318" s="450" t="s">
        <v>144</v>
      </c>
      <c r="U318" s="56">
        <v>69</v>
      </c>
      <c r="V318" s="453" t="s">
        <v>4</v>
      </c>
      <c r="W318" s="339">
        <v>0.02</v>
      </c>
    </row>
    <row r="319" spans="1:23" ht="12.75" customHeight="1" x14ac:dyDescent="0.2">
      <c r="A319" s="365"/>
      <c r="B319" s="357"/>
      <c r="C319" s="462"/>
      <c r="D319" s="357"/>
      <c r="E319" s="56">
        <v>45</v>
      </c>
      <c r="F319" s="345"/>
      <c r="G319" s="339"/>
      <c r="Q319" s="449"/>
      <c r="R319" s="457"/>
      <c r="S319" s="458"/>
      <c r="T319" s="451"/>
      <c r="U319" s="56">
        <v>17</v>
      </c>
      <c r="V319" s="454"/>
      <c r="W319" s="339"/>
    </row>
    <row r="320" spans="1:23" x14ac:dyDescent="0.25">
      <c r="A320" s="365"/>
      <c r="B320" s="357"/>
      <c r="C320" s="462"/>
      <c r="D320" s="357"/>
      <c r="E320" s="56">
        <v>7</v>
      </c>
      <c r="F320" s="1" t="s">
        <v>15</v>
      </c>
      <c r="G320" s="4">
        <v>0.19</v>
      </c>
      <c r="Q320" s="449"/>
      <c r="R320" s="457"/>
      <c r="S320" s="458"/>
      <c r="T320" s="451"/>
      <c r="U320" s="56">
        <v>2</v>
      </c>
      <c r="V320" s="1" t="s">
        <v>15</v>
      </c>
      <c r="W320" s="4">
        <v>0.17</v>
      </c>
    </row>
    <row r="321" spans="1:23" ht="12.75" customHeight="1" x14ac:dyDescent="0.2">
      <c r="A321" s="365"/>
      <c r="B321" s="357"/>
      <c r="C321" s="462"/>
      <c r="D321" s="357"/>
      <c r="E321" s="56">
        <v>3</v>
      </c>
      <c r="F321" s="345" t="s">
        <v>48</v>
      </c>
      <c r="G321" s="444">
        <v>0.74</v>
      </c>
      <c r="Q321" s="449"/>
      <c r="R321" s="457"/>
      <c r="S321" s="458"/>
      <c r="T321" s="451"/>
      <c r="U321" s="56">
        <v>0</v>
      </c>
      <c r="V321" s="453" t="s">
        <v>48</v>
      </c>
      <c r="W321" s="339">
        <v>0.81</v>
      </c>
    </row>
    <row r="322" spans="1:23" ht="12.75" customHeight="1" x14ac:dyDescent="0.2">
      <c r="A322" s="365"/>
      <c r="B322" s="357"/>
      <c r="C322" s="462"/>
      <c r="D322" s="357"/>
      <c r="E322" s="56">
        <v>29</v>
      </c>
      <c r="F322" s="345"/>
      <c r="G322" s="339"/>
      <c r="Q322" s="449"/>
      <c r="R322" s="459"/>
      <c r="S322" s="460"/>
      <c r="T322" s="452"/>
      <c r="U322" s="56">
        <v>18</v>
      </c>
      <c r="V322" s="454"/>
      <c r="W322" s="339"/>
    </row>
    <row r="323" spans="1:23" ht="16.5" customHeight="1" x14ac:dyDescent="0.3">
      <c r="A323" s="448" t="s">
        <v>124</v>
      </c>
      <c r="B323" s="401" t="s">
        <v>127</v>
      </c>
      <c r="C323" s="283" t="s">
        <v>128</v>
      </c>
      <c r="D323" s="296" t="s">
        <v>146</v>
      </c>
      <c r="E323" s="56">
        <v>3</v>
      </c>
      <c r="F323" s="345" t="s">
        <v>4</v>
      </c>
      <c r="G323" s="339">
        <v>0.04</v>
      </c>
    </row>
    <row r="324" spans="1:23" x14ac:dyDescent="0.3">
      <c r="A324" s="448"/>
      <c r="B324" s="401"/>
      <c r="C324" s="283"/>
      <c r="D324" s="296"/>
      <c r="E324" s="56">
        <v>1</v>
      </c>
      <c r="F324" s="345"/>
      <c r="G324" s="339"/>
    </row>
    <row r="325" spans="1:23" x14ac:dyDescent="0.3">
      <c r="A325" s="448"/>
      <c r="B325" s="401"/>
      <c r="C325" s="283"/>
      <c r="D325" s="296"/>
      <c r="E325" s="56">
        <v>31</v>
      </c>
      <c r="F325" s="1" t="s">
        <v>15</v>
      </c>
      <c r="G325" s="4">
        <v>0.25</v>
      </c>
    </row>
    <row r="326" spans="1:23" x14ac:dyDescent="0.3">
      <c r="A326" s="448"/>
      <c r="B326" s="401"/>
      <c r="C326" s="283"/>
      <c r="D326" s="296"/>
      <c r="E326" s="56">
        <v>27</v>
      </c>
      <c r="F326" s="345" t="s">
        <v>48</v>
      </c>
      <c r="G326" s="444">
        <v>0.71</v>
      </c>
    </row>
    <row r="327" spans="1:23" x14ac:dyDescent="0.3">
      <c r="A327" s="448"/>
      <c r="B327" s="401"/>
      <c r="C327" s="283"/>
      <c r="D327" s="296"/>
      <c r="E327" s="56">
        <v>44</v>
      </c>
      <c r="F327" s="345"/>
      <c r="G327" s="339"/>
    </row>
    <row r="328" spans="1:23" x14ac:dyDescent="0.3">
      <c r="A328" s="448"/>
      <c r="B328" s="401"/>
      <c r="C328" s="283" t="s">
        <v>1</v>
      </c>
      <c r="D328" s="296" t="s">
        <v>146</v>
      </c>
      <c r="E328" s="56">
        <v>5</v>
      </c>
      <c r="F328" s="345" t="s">
        <v>4</v>
      </c>
      <c r="G328" s="339">
        <v>0.06</v>
      </c>
    </row>
    <row r="329" spans="1:23" x14ac:dyDescent="0.3">
      <c r="A329" s="448"/>
      <c r="B329" s="401"/>
      <c r="C329" s="283"/>
      <c r="D329" s="296"/>
      <c r="E329" s="56">
        <v>1</v>
      </c>
      <c r="F329" s="345"/>
      <c r="G329" s="339"/>
    </row>
    <row r="330" spans="1:23" x14ac:dyDescent="0.3">
      <c r="A330" s="448"/>
      <c r="B330" s="401"/>
      <c r="C330" s="283"/>
      <c r="D330" s="296"/>
      <c r="E330" s="56">
        <v>32</v>
      </c>
      <c r="F330" s="1" t="s">
        <v>15</v>
      </c>
      <c r="G330" s="4">
        <v>0.13</v>
      </c>
    </row>
    <row r="331" spans="1:23" x14ac:dyDescent="0.3">
      <c r="A331" s="448"/>
      <c r="B331" s="401"/>
      <c r="C331" s="283"/>
      <c r="D331" s="296"/>
      <c r="E331" s="56">
        <v>14</v>
      </c>
      <c r="F331" s="345" t="s">
        <v>48</v>
      </c>
      <c r="G331" s="339">
        <v>0.81</v>
      </c>
    </row>
    <row r="332" spans="1:23" x14ac:dyDescent="0.3">
      <c r="A332" s="448"/>
      <c r="B332" s="401"/>
      <c r="C332" s="283"/>
      <c r="D332" s="296"/>
      <c r="E332" s="56">
        <v>54</v>
      </c>
      <c r="F332" s="345"/>
      <c r="G332" s="339"/>
    </row>
    <row r="333" spans="1:23" x14ac:dyDescent="0.3">
      <c r="A333" s="448"/>
      <c r="B333" s="401" t="s">
        <v>129</v>
      </c>
      <c r="C333" s="283" t="s">
        <v>130</v>
      </c>
      <c r="D333" s="296" t="s">
        <v>147</v>
      </c>
      <c r="E333" s="56">
        <v>1</v>
      </c>
      <c r="F333" s="345" t="s">
        <v>4</v>
      </c>
      <c r="G333" s="339">
        <v>0.02</v>
      </c>
    </row>
    <row r="334" spans="1:23" x14ac:dyDescent="0.3">
      <c r="A334" s="448"/>
      <c r="B334" s="401"/>
      <c r="C334" s="283"/>
      <c r="D334" s="296"/>
      <c r="E334" s="56">
        <v>1</v>
      </c>
      <c r="F334" s="345"/>
      <c r="G334" s="339"/>
    </row>
    <row r="335" spans="1:23" x14ac:dyDescent="0.3">
      <c r="A335" s="448"/>
      <c r="B335" s="401"/>
      <c r="C335" s="283"/>
      <c r="D335" s="296"/>
      <c r="E335" s="56">
        <v>45</v>
      </c>
      <c r="F335" s="1" t="s">
        <v>15</v>
      </c>
      <c r="G335" s="4">
        <v>0.11</v>
      </c>
    </row>
    <row r="336" spans="1:23" x14ac:dyDescent="0.3">
      <c r="A336" s="448"/>
      <c r="B336" s="401"/>
      <c r="C336" s="283"/>
      <c r="D336" s="296"/>
      <c r="E336" s="56">
        <v>12</v>
      </c>
      <c r="F336" s="345" t="s">
        <v>48</v>
      </c>
      <c r="G336" s="339">
        <v>0.87</v>
      </c>
    </row>
    <row r="337" spans="1:7" x14ac:dyDescent="0.3">
      <c r="A337" s="448"/>
      <c r="B337" s="401"/>
      <c r="C337" s="283"/>
      <c r="D337" s="296"/>
      <c r="E337" s="56">
        <v>47</v>
      </c>
      <c r="F337" s="345"/>
      <c r="G337" s="339"/>
    </row>
    <row r="338" spans="1:7" x14ac:dyDescent="0.3">
      <c r="A338" s="448"/>
      <c r="B338" s="401"/>
      <c r="C338" s="283" t="s">
        <v>131</v>
      </c>
      <c r="D338" s="296" t="s">
        <v>147</v>
      </c>
      <c r="E338" s="56">
        <v>1</v>
      </c>
      <c r="F338" s="345" t="s">
        <v>4</v>
      </c>
      <c r="G338" s="339">
        <v>0.02</v>
      </c>
    </row>
    <row r="339" spans="1:7" x14ac:dyDescent="0.3">
      <c r="A339" s="448"/>
      <c r="B339" s="401"/>
      <c r="C339" s="283"/>
      <c r="D339" s="296"/>
      <c r="E339" s="56">
        <v>1</v>
      </c>
      <c r="F339" s="345"/>
      <c r="G339" s="339"/>
    </row>
    <row r="340" spans="1:7" x14ac:dyDescent="0.3">
      <c r="A340" s="448"/>
      <c r="B340" s="401"/>
      <c r="C340" s="283"/>
      <c r="D340" s="296"/>
      <c r="E340" s="56">
        <v>33</v>
      </c>
      <c r="F340" s="1" t="s">
        <v>15</v>
      </c>
      <c r="G340" s="4">
        <v>0.25</v>
      </c>
    </row>
    <row r="341" spans="1:7" x14ac:dyDescent="0.3">
      <c r="A341" s="448"/>
      <c r="B341" s="401"/>
      <c r="C341" s="283"/>
      <c r="D341" s="296"/>
      <c r="E341" s="56">
        <v>27</v>
      </c>
      <c r="F341" s="345" t="s">
        <v>48</v>
      </c>
      <c r="G341" s="444">
        <v>0.73</v>
      </c>
    </row>
    <row r="342" spans="1:7" x14ac:dyDescent="0.3">
      <c r="A342" s="448"/>
      <c r="B342" s="401"/>
      <c r="C342" s="283"/>
      <c r="D342" s="296"/>
      <c r="E342" s="56">
        <v>44</v>
      </c>
      <c r="F342" s="345"/>
      <c r="G342" s="339"/>
    </row>
    <row r="343" spans="1:7" x14ac:dyDescent="0.3">
      <c r="A343" s="448"/>
      <c r="B343" s="401"/>
      <c r="C343" s="283" t="s">
        <v>132</v>
      </c>
      <c r="D343" s="296" t="s">
        <v>147</v>
      </c>
      <c r="E343" s="56">
        <v>1</v>
      </c>
      <c r="F343" s="345" t="s">
        <v>4</v>
      </c>
      <c r="G343" s="339">
        <v>0.02</v>
      </c>
    </row>
    <row r="344" spans="1:7" x14ac:dyDescent="0.3">
      <c r="A344" s="448"/>
      <c r="B344" s="401"/>
      <c r="C344" s="283"/>
      <c r="D344" s="296"/>
      <c r="E344" s="56">
        <v>1</v>
      </c>
      <c r="F344" s="345"/>
      <c r="G344" s="339"/>
    </row>
    <row r="345" spans="1:7" x14ac:dyDescent="0.3">
      <c r="A345" s="448"/>
      <c r="B345" s="401"/>
      <c r="C345" s="283"/>
      <c r="D345" s="296"/>
      <c r="E345" s="56">
        <v>28</v>
      </c>
      <c r="F345" s="1" t="s">
        <v>15</v>
      </c>
      <c r="G345" s="4">
        <v>0.2</v>
      </c>
    </row>
    <row r="346" spans="1:7" x14ac:dyDescent="0.3">
      <c r="A346" s="448"/>
      <c r="B346" s="401"/>
      <c r="C346" s="283"/>
      <c r="D346" s="296"/>
      <c r="E346" s="56">
        <v>21</v>
      </c>
      <c r="F346" s="345" t="s">
        <v>48</v>
      </c>
      <c r="G346" s="444">
        <v>0.78</v>
      </c>
    </row>
    <row r="347" spans="1:7" x14ac:dyDescent="0.3">
      <c r="A347" s="448"/>
      <c r="B347" s="401"/>
      <c r="C347" s="283"/>
      <c r="D347" s="296"/>
      <c r="E347" s="56">
        <v>55</v>
      </c>
      <c r="F347" s="345"/>
      <c r="G347" s="339"/>
    </row>
    <row r="348" spans="1:7" x14ac:dyDescent="0.3">
      <c r="A348" s="448"/>
      <c r="B348" s="401"/>
      <c r="C348" s="283" t="s">
        <v>133</v>
      </c>
      <c r="D348" s="296" t="s">
        <v>147</v>
      </c>
      <c r="E348" s="56">
        <v>0</v>
      </c>
      <c r="F348" s="345" t="s">
        <v>4</v>
      </c>
      <c r="G348" s="339">
        <v>0.01</v>
      </c>
    </row>
    <row r="349" spans="1:7" x14ac:dyDescent="0.3">
      <c r="A349" s="448"/>
      <c r="B349" s="401"/>
      <c r="C349" s="283"/>
      <c r="D349" s="296"/>
      <c r="E349" s="56">
        <v>1</v>
      </c>
      <c r="F349" s="345"/>
      <c r="G349" s="339"/>
    </row>
    <row r="350" spans="1:7" x14ac:dyDescent="0.3">
      <c r="A350" s="448"/>
      <c r="B350" s="401"/>
      <c r="C350" s="283"/>
      <c r="D350" s="296"/>
      <c r="E350" s="56">
        <v>37</v>
      </c>
      <c r="F350" s="1" t="s">
        <v>15</v>
      </c>
      <c r="G350" s="4">
        <v>0.21</v>
      </c>
    </row>
    <row r="351" spans="1:7" x14ac:dyDescent="0.3">
      <c r="A351" s="448"/>
      <c r="B351" s="401"/>
      <c r="C351" s="283"/>
      <c r="D351" s="296"/>
      <c r="E351" s="56">
        <v>22</v>
      </c>
      <c r="F351" s="345" t="s">
        <v>48</v>
      </c>
      <c r="G351" s="444">
        <v>0.78</v>
      </c>
    </row>
    <row r="352" spans="1:7" x14ac:dyDescent="0.3">
      <c r="A352" s="448"/>
      <c r="B352" s="401"/>
      <c r="C352" s="283"/>
      <c r="D352" s="296"/>
      <c r="E352" s="56">
        <v>46</v>
      </c>
      <c r="F352" s="345"/>
      <c r="G352" s="339"/>
    </row>
    <row r="353" spans="1:17" x14ac:dyDescent="0.3">
      <c r="A353" s="448"/>
      <c r="B353" s="401"/>
      <c r="C353" s="283" t="s">
        <v>134</v>
      </c>
      <c r="D353" s="296" t="s">
        <v>147</v>
      </c>
      <c r="E353" s="56">
        <v>1</v>
      </c>
      <c r="F353" s="345" t="s">
        <v>4</v>
      </c>
      <c r="G353" s="339">
        <v>0.02</v>
      </c>
    </row>
    <row r="354" spans="1:17" x14ac:dyDescent="0.3">
      <c r="A354" s="448"/>
      <c r="B354" s="401"/>
      <c r="C354" s="283"/>
      <c r="D354" s="296"/>
      <c r="E354" s="56">
        <v>1</v>
      </c>
      <c r="F354" s="345"/>
      <c r="G354" s="339"/>
    </row>
    <row r="355" spans="1:17" x14ac:dyDescent="0.3">
      <c r="A355" s="448"/>
      <c r="B355" s="401"/>
      <c r="C355" s="283"/>
      <c r="D355" s="296"/>
      <c r="E355" s="56">
        <v>37</v>
      </c>
      <c r="F355" s="1" t="s">
        <v>15</v>
      </c>
      <c r="G355" s="4">
        <v>0.18</v>
      </c>
    </row>
    <row r="356" spans="1:17" x14ac:dyDescent="0.3">
      <c r="A356" s="448"/>
      <c r="B356" s="401"/>
      <c r="C356" s="283"/>
      <c r="D356" s="296"/>
      <c r="E356" s="56">
        <v>19</v>
      </c>
      <c r="F356" s="345" t="s">
        <v>48</v>
      </c>
      <c r="G356" s="339">
        <v>0.8</v>
      </c>
    </row>
    <row r="357" spans="1:17" x14ac:dyDescent="0.3">
      <c r="A357" s="448"/>
      <c r="B357" s="401"/>
      <c r="C357" s="283"/>
      <c r="D357" s="296"/>
      <c r="E357" s="56">
        <v>48</v>
      </c>
      <c r="F357" s="345"/>
      <c r="G357" s="339"/>
      <c r="Q357" s="84"/>
    </row>
    <row r="358" spans="1:17" x14ac:dyDescent="0.3">
      <c r="A358" s="85"/>
      <c r="G358" s="86"/>
      <c r="Q358" s="87"/>
    </row>
    <row r="359" spans="1:17" x14ac:dyDescent="0.3">
      <c r="A359" s="85"/>
      <c r="G359" s="86"/>
      <c r="Q359" s="87"/>
    </row>
    <row r="360" spans="1:17" x14ac:dyDescent="0.3">
      <c r="A360" s="85"/>
      <c r="G360" s="86"/>
      <c r="Q360" s="87"/>
    </row>
    <row r="361" spans="1:17" x14ac:dyDescent="0.3">
      <c r="A361" s="85"/>
      <c r="G361" s="86"/>
      <c r="Q361" s="87"/>
    </row>
    <row r="362" spans="1:17" x14ac:dyDescent="0.3">
      <c r="A362" s="85"/>
      <c r="G362" s="86"/>
      <c r="Q362" s="87"/>
    </row>
    <row r="363" spans="1:17" x14ac:dyDescent="0.3">
      <c r="A363" s="85"/>
      <c r="G363" s="86"/>
      <c r="Q363" s="87"/>
    </row>
    <row r="364" spans="1:17" x14ac:dyDescent="0.3">
      <c r="A364" s="85"/>
      <c r="G364" s="86"/>
      <c r="Q364" s="87"/>
    </row>
    <row r="365" spans="1:17" x14ac:dyDescent="0.3">
      <c r="A365" s="85"/>
      <c r="G365" s="86"/>
      <c r="Q365" s="87"/>
    </row>
    <row r="366" spans="1:17" x14ac:dyDescent="0.3">
      <c r="A366" s="85"/>
      <c r="G366" s="86"/>
      <c r="Q366" s="87"/>
    </row>
    <row r="367" spans="1:17" x14ac:dyDescent="0.3">
      <c r="A367" s="85"/>
      <c r="G367" s="86"/>
      <c r="Q367" s="87"/>
    </row>
    <row r="368" spans="1:17" x14ac:dyDescent="0.3">
      <c r="G368" s="86"/>
      <c r="Q368" s="87"/>
    </row>
    <row r="369" spans="7:17" x14ac:dyDescent="0.3">
      <c r="G369" s="86"/>
      <c r="Q369" s="87"/>
    </row>
  </sheetData>
  <mergeCells count="1127">
    <mergeCell ref="T28:T32"/>
    <mergeCell ref="G3:G4"/>
    <mergeCell ref="G6:G7"/>
    <mergeCell ref="F3:F4"/>
    <mergeCell ref="A3:A72"/>
    <mergeCell ref="B3:B27"/>
    <mergeCell ref="D3:D7"/>
    <mergeCell ref="V18:V19"/>
    <mergeCell ref="W18:W19"/>
    <mergeCell ref="T43:T47"/>
    <mergeCell ref="F16:F17"/>
    <mergeCell ref="N16:N17"/>
    <mergeCell ref="O16:O17"/>
    <mergeCell ref="V16:V17"/>
    <mergeCell ref="W16:W17"/>
    <mergeCell ref="G13:G14"/>
    <mergeCell ref="G16:G17"/>
    <mergeCell ref="F13:F14"/>
    <mergeCell ref="L3:L7"/>
    <mergeCell ref="L8:L12"/>
    <mergeCell ref="N3:N4"/>
    <mergeCell ref="D13:D17"/>
    <mergeCell ref="N11:N12"/>
    <mergeCell ref="O11:O12"/>
    <mergeCell ref="O13:O14"/>
    <mergeCell ref="V13:V14"/>
    <mergeCell ref="F11:F12"/>
    <mergeCell ref="G11:G12"/>
    <mergeCell ref="W13:W14"/>
    <mergeCell ref="T33:T37"/>
    <mergeCell ref="T38:T42"/>
    <mergeCell ref="O3:O4"/>
    <mergeCell ref="N6:N7"/>
    <mergeCell ref="D8:D12"/>
    <mergeCell ref="N8:N9"/>
    <mergeCell ref="O8:O9"/>
    <mergeCell ref="F6:F7"/>
    <mergeCell ref="L13:L17"/>
    <mergeCell ref="L18:L22"/>
    <mergeCell ref="N13:N14"/>
    <mergeCell ref="D23:D27"/>
    <mergeCell ref="F21:F22"/>
    <mergeCell ref="G21:G22"/>
    <mergeCell ref="N21:N22"/>
    <mergeCell ref="O21:O22"/>
    <mergeCell ref="N23:N24"/>
    <mergeCell ref="O23:O24"/>
    <mergeCell ref="F18:F19"/>
    <mergeCell ref="G18:G19"/>
    <mergeCell ref="N18:N19"/>
    <mergeCell ref="O18:O19"/>
    <mergeCell ref="K3:K7"/>
    <mergeCell ref="K8:K12"/>
    <mergeCell ref="K13:K17"/>
    <mergeCell ref="K18:K22"/>
    <mergeCell ref="O6:O7"/>
    <mergeCell ref="D18:D22"/>
    <mergeCell ref="J23:J27"/>
    <mergeCell ref="K23:K27"/>
    <mergeCell ref="L23:L27"/>
    <mergeCell ref="G31:G32"/>
    <mergeCell ref="N31:N32"/>
    <mergeCell ref="O31:O32"/>
    <mergeCell ref="V31:V32"/>
    <mergeCell ref="W31:W32"/>
    <mergeCell ref="F28:F29"/>
    <mergeCell ref="G28:G29"/>
    <mergeCell ref="N28:N29"/>
    <mergeCell ref="O28:O29"/>
    <mergeCell ref="V28:V29"/>
    <mergeCell ref="W28:W29"/>
    <mergeCell ref="F26:F27"/>
    <mergeCell ref="G26:G27"/>
    <mergeCell ref="N26:N27"/>
    <mergeCell ref="O26:O27"/>
    <mergeCell ref="G23:G24"/>
    <mergeCell ref="F23:F24"/>
    <mergeCell ref="Q3:Q47"/>
    <mergeCell ref="R28:S32"/>
    <mergeCell ref="R33:S37"/>
    <mergeCell ref="R38:R47"/>
    <mergeCell ref="F45:F46"/>
    <mergeCell ref="G45:G46"/>
    <mergeCell ref="V36:V37"/>
    <mergeCell ref="F33:F34"/>
    <mergeCell ref="G33:G34"/>
    <mergeCell ref="F36:F37"/>
    <mergeCell ref="G36:G37"/>
    <mergeCell ref="V33:V34"/>
    <mergeCell ref="F8:F9"/>
    <mergeCell ref="G8:G9"/>
    <mergeCell ref="V3:V4"/>
    <mergeCell ref="W48:W49"/>
    <mergeCell ref="N68:N69"/>
    <mergeCell ref="O68:O69"/>
    <mergeCell ref="R48:R72"/>
    <mergeCell ref="S48:S52"/>
    <mergeCell ref="S53:S57"/>
    <mergeCell ref="S58:S62"/>
    <mergeCell ref="B45:B59"/>
    <mergeCell ref="D45:D49"/>
    <mergeCell ref="B43:D44"/>
    <mergeCell ref="S63:S67"/>
    <mergeCell ref="S68:S72"/>
    <mergeCell ref="V38:V39"/>
    <mergeCell ref="F41:F42"/>
    <mergeCell ref="G41:G42"/>
    <mergeCell ref="J65:L66"/>
    <mergeCell ref="V41:V42"/>
    <mergeCell ref="G38:G39"/>
    <mergeCell ref="F38:F39"/>
    <mergeCell ref="D38:D42"/>
    <mergeCell ref="B33:B42"/>
    <mergeCell ref="D33:D37"/>
    <mergeCell ref="N71:N72"/>
    <mergeCell ref="O71:O72"/>
    <mergeCell ref="S38:S42"/>
    <mergeCell ref="S43:S47"/>
    <mergeCell ref="G68:G69"/>
    <mergeCell ref="F68:F69"/>
    <mergeCell ref="J60:J64"/>
    <mergeCell ref="K60:K64"/>
    <mergeCell ref="L60:L64"/>
    <mergeCell ref="N63:N64"/>
    <mergeCell ref="V103:V104"/>
    <mergeCell ref="W103:W104"/>
    <mergeCell ref="V71:V72"/>
    <mergeCell ref="W71:W72"/>
    <mergeCell ref="V75:V76"/>
    <mergeCell ref="W75:W76"/>
    <mergeCell ref="V63:V64"/>
    <mergeCell ref="F31:F32"/>
    <mergeCell ref="F58:F59"/>
    <mergeCell ref="G58:G59"/>
    <mergeCell ref="L80:L84"/>
    <mergeCell ref="F55:F56"/>
    <mergeCell ref="G55:G56"/>
    <mergeCell ref="V58:V59"/>
    <mergeCell ref="W58:W59"/>
    <mergeCell ref="D55:D59"/>
    <mergeCell ref="F53:F54"/>
    <mergeCell ref="G53:G54"/>
    <mergeCell ref="V53:V54"/>
    <mergeCell ref="W53:W54"/>
    <mergeCell ref="G50:G51"/>
    <mergeCell ref="V51:V52"/>
    <mergeCell ref="W51:W52"/>
    <mergeCell ref="F50:F51"/>
    <mergeCell ref="F48:F49"/>
    <mergeCell ref="G48:G49"/>
    <mergeCell ref="D50:D54"/>
    <mergeCell ref="F71:F72"/>
    <mergeCell ref="G71:G72"/>
    <mergeCell ref="W63:W64"/>
    <mergeCell ref="V68:V69"/>
    <mergeCell ref="V48:V49"/>
    <mergeCell ref="W61:W62"/>
    <mergeCell ref="F60:F61"/>
    <mergeCell ref="G60:G61"/>
    <mergeCell ref="O60:O61"/>
    <mergeCell ref="S80:S84"/>
    <mergeCell ref="S85:S89"/>
    <mergeCell ref="F88:F89"/>
    <mergeCell ref="G88:G89"/>
    <mergeCell ref="N90:N91"/>
    <mergeCell ref="D90:D94"/>
    <mergeCell ref="F85:F86"/>
    <mergeCell ref="G85:G86"/>
    <mergeCell ref="W68:W69"/>
    <mergeCell ref="V61:V62"/>
    <mergeCell ref="V66:V67"/>
    <mergeCell ref="W66:W67"/>
    <mergeCell ref="D85:D89"/>
    <mergeCell ref="F83:F84"/>
    <mergeCell ref="G83:G84"/>
    <mergeCell ref="T85:T89"/>
    <mergeCell ref="O85:O86"/>
    <mergeCell ref="P84:P85"/>
    <mergeCell ref="F80:F81"/>
    <mergeCell ref="G80:G81"/>
    <mergeCell ref="P77:P78"/>
    <mergeCell ref="P79:P80"/>
    <mergeCell ref="T58:T62"/>
    <mergeCell ref="T63:T67"/>
    <mergeCell ref="T68:T72"/>
    <mergeCell ref="F98:F99"/>
    <mergeCell ref="G98:G99"/>
    <mergeCell ref="N100:N101"/>
    <mergeCell ref="K95:K99"/>
    <mergeCell ref="L90:L94"/>
    <mergeCell ref="G95:G96"/>
    <mergeCell ref="P87:P88"/>
    <mergeCell ref="P89:P90"/>
    <mergeCell ref="O100:O101"/>
    <mergeCell ref="N103:N104"/>
    <mergeCell ref="O103:O104"/>
    <mergeCell ref="O63:O64"/>
    <mergeCell ref="B65:D67"/>
    <mergeCell ref="F63:F64"/>
    <mergeCell ref="G63:G64"/>
    <mergeCell ref="L85:L89"/>
    <mergeCell ref="N60:N61"/>
    <mergeCell ref="J67:J72"/>
    <mergeCell ref="K67:K72"/>
    <mergeCell ref="L67:L72"/>
    <mergeCell ref="T95:T99"/>
    <mergeCell ref="F95:F96"/>
    <mergeCell ref="S90:S94"/>
    <mergeCell ref="R95:R104"/>
    <mergeCell ref="B95:B104"/>
    <mergeCell ref="D95:D99"/>
    <mergeCell ref="F93:F94"/>
    <mergeCell ref="G93:G94"/>
    <mergeCell ref="F90:F91"/>
    <mergeCell ref="G90:G91"/>
    <mergeCell ref="T90:T94"/>
    <mergeCell ref="O107:O108"/>
    <mergeCell ref="L100:L104"/>
    <mergeCell ref="B75:B94"/>
    <mergeCell ref="D75:D79"/>
    <mergeCell ref="F110:F111"/>
    <mergeCell ref="G110:G111"/>
    <mergeCell ref="K107:K111"/>
    <mergeCell ref="T107:T111"/>
    <mergeCell ref="O93:O94"/>
    <mergeCell ref="O95:O96"/>
    <mergeCell ref="N98:N99"/>
    <mergeCell ref="O98:O99"/>
    <mergeCell ref="N107:N108"/>
    <mergeCell ref="G107:G108"/>
    <mergeCell ref="F107:F108"/>
    <mergeCell ref="P82:P83"/>
    <mergeCell ref="Q73:Q104"/>
    <mergeCell ref="R73:S74"/>
    <mergeCell ref="R75:R94"/>
    <mergeCell ref="S75:S79"/>
    <mergeCell ref="N80:N81"/>
    <mergeCell ref="N112:N113"/>
    <mergeCell ref="D112:D116"/>
    <mergeCell ref="K75:K79"/>
    <mergeCell ref="K80:K84"/>
    <mergeCell ref="K85:K89"/>
    <mergeCell ref="K90:K94"/>
    <mergeCell ref="O75:O76"/>
    <mergeCell ref="O80:O81"/>
    <mergeCell ref="N83:N84"/>
    <mergeCell ref="O83:O84"/>
    <mergeCell ref="N88:N89"/>
    <mergeCell ref="L112:L116"/>
    <mergeCell ref="N85:N86"/>
    <mergeCell ref="O88:O89"/>
    <mergeCell ref="O78:O79"/>
    <mergeCell ref="N78:N79"/>
    <mergeCell ref="O112:O113"/>
    <mergeCell ref="N95:N96"/>
    <mergeCell ref="N75:N76"/>
    <mergeCell ref="N110:N111"/>
    <mergeCell ref="O110:O111"/>
    <mergeCell ref="O90:O91"/>
    <mergeCell ref="N93:N94"/>
    <mergeCell ref="D80:D84"/>
    <mergeCell ref="F78:F79"/>
    <mergeCell ref="G78:G79"/>
    <mergeCell ref="I73:I104"/>
    <mergeCell ref="J73:L74"/>
    <mergeCell ref="J75:J94"/>
    <mergeCell ref="L75:L79"/>
    <mergeCell ref="G75:G76"/>
    <mergeCell ref="F75:F76"/>
    <mergeCell ref="A105:A186"/>
    <mergeCell ref="B105:D106"/>
    <mergeCell ref="B107:B121"/>
    <mergeCell ref="D107:D111"/>
    <mergeCell ref="F103:F104"/>
    <mergeCell ref="G103:G104"/>
    <mergeCell ref="K100:K104"/>
    <mergeCell ref="G100:G101"/>
    <mergeCell ref="F100:F101"/>
    <mergeCell ref="T100:T104"/>
    <mergeCell ref="D100:D104"/>
    <mergeCell ref="A73:A104"/>
    <mergeCell ref="B73:D74"/>
    <mergeCell ref="F120:F121"/>
    <mergeCell ref="G120:G121"/>
    <mergeCell ref="N122:N123"/>
    <mergeCell ref="B122:B151"/>
    <mergeCell ref="D122:D126"/>
    <mergeCell ref="F117:F118"/>
    <mergeCell ref="G117:G118"/>
    <mergeCell ref="L142:L146"/>
    <mergeCell ref="N117:N118"/>
    <mergeCell ref="D117:D121"/>
    <mergeCell ref="F115:F116"/>
    <mergeCell ref="G115:G116"/>
    <mergeCell ref="L137:L141"/>
    <mergeCell ref="O117:O118"/>
    <mergeCell ref="K112:K116"/>
    <mergeCell ref="K117:K121"/>
    <mergeCell ref="F112:F113"/>
    <mergeCell ref="G112:G113"/>
    <mergeCell ref="L117:L121"/>
    <mergeCell ref="D127:D131"/>
    <mergeCell ref="F125:F126"/>
    <mergeCell ref="J122:J151"/>
    <mergeCell ref="L122:L126"/>
    <mergeCell ref="L127:L131"/>
    <mergeCell ref="L132:L136"/>
    <mergeCell ref="F122:F123"/>
    <mergeCell ref="G122:G123"/>
    <mergeCell ref="O127:O128"/>
    <mergeCell ref="L147:L151"/>
    <mergeCell ref="F142:F143"/>
    <mergeCell ref="G142:G143"/>
    <mergeCell ref="K142:K146"/>
    <mergeCell ref="F157:F158"/>
    <mergeCell ref="J152:J186"/>
    <mergeCell ref="L152:L156"/>
    <mergeCell ref="L157:L161"/>
    <mergeCell ref="L162:L166"/>
    <mergeCell ref="D172:D176"/>
    <mergeCell ref="D157:D161"/>
    <mergeCell ref="F152:F153"/>
    <mergeCell ref="G152:G153"/>
    <mergeCell ref="D162:D166"/>
    <mergeCell ref="F160:F161"/>
    <mergeCell ref="G160:G161"/>
    <mergeCell ref="N142:N143"/>
    <mergeCell ref="D142:D146"/>
    <mergeCell ref="G132:G133"/>
    <mergeCell ref="F132:F133"/>
    <mergeCell ref="V132:V133"/>
    <mergeCell ref="W132:W133"/>
    <mergeCell ref="D132:D136"/>
    <mergeCell ref="F130:F131"/>
    <mergeCell ref="G130:G131"/>
    <mergeCell ref="N132:N133"/>
    <mergeCell ref="O130:O131"/>
    <mergeCell ref="N135:N136"/>
    <mergeCell ref="S132:S136"/>
    <mergeCell ref="S137:S141"/>
    <mergeCell ref="S127:S131"/>
    <mergeCell ref="F140:F141"/>
    <mergeCell ref="G140:G141"/>
    <mergeCell ref="V140:V141"/>
    <mergeCell ref="W140:W141"/>
    <mergeCell ref="F127:F128"/>
    <mergeCell ref="G127:G128"/>
    <mergeCell ref="O135:O136"/>
    <mergeCell ref="N140:N141"/>
    <mergeCell ref="O140:O141"/>
    <mergeCell ref="V137:V138"/>
    <mergeCell ref="W137:W138"/>
    <mergeCell ref="N137:N138"/>
    <mergeCell ref="D137:D141"/>
    <mergeCell ref="I105:I186"/>
    <mergeCell ref="J105:L106"/>
    <mergeCell ref="F185:F186"/>
    <mergeCell ref="L167:L171"/>
    <mergeCell ref="O150:O151"/>
    <mergeCell ref="G125:G126"/>
    <mergeCell ref="B152:B186"/>
    <mergeCell ref="D152:D156"/>
    <mergeCell ref="F150:F151"/>
    <mergeCell ref="G150:G151"/>
    <mergeCell ref="L172:L176"/>
    <mergeCell ref="F147:F148"/>
    <mergeCell ref="G147:G148"/>
    <mergeCell ref="T147:T151"/>
    <mergeCell ref="O155:O156"/>
    <mergeCell ref="F145:F146"/>
    <mergeCell ref="G145:G146"/>
    <mergeCell ref="N147:N148"/>
    <mergeCell ref="D147:D151"/>
    <mergeCell ref="F167:F168"/>
    <mergeCell ref="G167:G168"/>
    <mergeCell ref="N167:N168"/>
    <mergeCell ref="D167:D171"/>
    <mergeCell ref="G157:G158"/>
    <mergeCell ref="K147:K151"/>
    <mergeCell ref="N145:N146"/>
    <mergeCell ref="O145:O146"/>
    <mergeCell ref="F165:F166"/>
    <mergeCell ref="G165:G166"/>
    <mergeCell ref="O167:O168"/>
    <mergeCell ref="F162:F163"/>
    <mergeCell ref="G162:G163"/>
    <mergeCell ref="N162:N163"/>
    <mergeCell ref="F155:F156"/>
    <mergeCell ref="G155:G156"/>
    <mergeCell ref="N157:N158"/>
    <mergeCell ref="O165:O166"/>
    <mergeCell ref="O157:O158"/>
    <mergeCell ref="N155:N156"/>
    <mergeCell ref="O142:O143"/>
    <mergeCell ref="F137:F138"/>
    <mergeCell ref="G137:G138"/>
    <mergeCell ref="F135:F136"/>
    <mergeCell ref="G135:G136"/>
    <mergeCell ref="N150:N151"/>
    <mergeCell ref="V152:V153"/>
    <mergeCell ref="W152:W153"/>
    <mergeCell ref="V155:V156"/>
    <mergeCell ref="W155:W156"/>
    <mergeCell ref="N152:N153"/>
    <mergeCell ref="V135:V136"/>
    <mergeCell ref="W135:W136"/>
    <mergeCell ref="W182:W183"/>
    <mergeCell ref="V185:V186"/>
    <mergeCell ref="F180:F181"/>
    <mergeCell ref="G180:G181"/>
    <mergeCell ref="N182:N183"/>
    <mergeCell ref="D182:D186"/>
    <mergeCell ref="F177:F178"/>
    <mergeCell ref="G177:G178"/>
    <mergeCell ref="L200:L204"/>
    <mergeCell ref="N177:N178"/>
    <mergeCell ref="D177:D181"/>
    <mergeCell ref="F175:F176"/>
    <mergeCell ref="G175:G176"/>
    <mergeCell ref="S195:S199"/>
    <mergeCell ref="S200:S204"/>
    <mergeCell ref="V170:V171"/>
    <mergeCell ref="W170:W171"/>
    <mergeCell ref="F172:F173"/>
    <mergeCell ref="G172:G173"/>
    <mergeCell ref="V172:V173"/>
    <mergeCell ref="W172:W173"/>
    <mergeCell ref="F170:F171"/>
    <mergeCell ref="G170:G171"/>
    <mergeCell ref="N172:N173"/>
    <mergeCell ref="G185:G186"/>
    <mergeCell ref="I187:I214"/>
    <mergeCell ref="J187:L189"/>
    <mergeCell ref="J190:J214"/>
    <mergeCell ref="L190:L194"/>
    <mergeCell ref="F182:F183"/>
    <mergeCell ref="G182:G183"/>
    <mergeCell ref="S205:S209"/>
    <mergeCell ref="V182:V183"/>
    <mergeCell ref="F203:F204"/>
    <mergeCell ref="G203:G204"/>
    <mergeCell ref="F200:F201"/>
    <mergeCell ref="G200:G201"/>
    <mergeCell ref="F198:F199"/>
    <mergeCell ref="G198:G199"/>
    <mergeCell ref="N200:N201"/>
    <mergeCell ref="F195:F196"/>
    <mergeCell ref="G195:G196"/>
    <mergeCell ref="N195:N196"/>
    <mergeCell ref="L205:L209"/>
    <mergeCell ref="L195:L199"/>
    <mergeCell ref="L182:L186"/>
    <mergeCell ref="R187:S189"/>
    <mergeCell ref="A215:A250"/>
    <mergeCell ref="B215:B250"/>
    <mergeCell ref="D215:D220"/>
    <mergeCell ref="F213:F214"/>
    <mergeCell ref="G213:G214"/>
    <mergeCell ref="O213:O214"/>
    <mergeCell ref="O215:O216"/>
    <mergeCell ref="F210:F211"/>
    <mergeCell ref="G210:G211"/>
    <mergeCell ref="F208:F209"/>
    <mergeCell ref="G208:G209"/>
    <mergeCell ref="N210:N211"/>
    <mergeCell ref="D210:D214"/>
    <mergeCell ref="F205:F206"/>
    <mergeCell ref="G205:G206"/>
    <mergeCell ref="V205:V206"/>
    <mergeCell ref="F236:F237"/>
    <mergeCell ref="N239:N240"/>
    <mergeCell ref="O239:O240"/>
    <mergeCell ref="R190:R214"/>
    <mergeCell ref="S190:S194"/>
    <mergeCell ref="A187:A214"/>
    <mergeCell ref="B187:D189"/>
    <mergeCell ref="B190:B214"/>
    <mergeCell ref="D190:D194"/>
    <mergeCell ref="D200:D204"/>
    <mergeCell ref="D205:D209"/>
    <mergeCell ref="F224:F225"/>
    <mergeCell ref="G224:G225"/>
    <mergeCell ref="V224:V225"/>
    <mergeCell ref="O205:O206"/>
    <mergeCell ref="N208:N209"/>
    <mergeCell ref="O208:O209"/>
    <mergeCell ref="Q187:Q214"/>
    <mergeCell ref="O190:O191"/>
    <mergeCell ref="N193:N194"/>
    <mergeCell ref="O193:O194"/>
    <mergeCell ref="O200:O201"/>
    <mergeCell ref="N203:N204"/>
    <mergeCell ref="F221:F222"/>
    <mergeCell ref="G221:G222"/>
    <mergeCell ref="V221:V222"/>
    <mergeCell ref="V208:V209"/>
    <mergeCell ref="T239:T244"/>
    <mergeCell ref="D195:D199"/>
    <mergeCell ref="F193:F194"/>
    <mergeCell ref="G193:G194"/>
    <mergeCell ref="F190:F191"/>
    <mergeCell ref="G190:G191"/>
    <mergeCell ref="W221:W222"/>
    <mergeCell ref="D221:D226"/>
    <mergeCell ref="F218:F219"/>
    <mergeCell ref="G218:G219"/>
    <mergeCell ref="V218:V219"/>
    <mergeCell ref="W218:W219"/>
    <mergeCell ref="G215:G216"/>
    <mergeCell ref="F215:F216"/>
    <mergeCell ref="V215:V216"/>
    <mergeCell ref="W215:W216"/>
    <mergeCell ref="T215:T220"/>
    <mergeCell ref="N215:N216"/>
    <mergeCell ref="G236:G237"/>
    <mergeCell ref="V233:V234"/>
    <mergeCell ref="N230:N231"/>
    <mergeCell ref="O230:O231"/>
    <mergeCell ref="N233:N234"/>
    <mergeCell ref="O233:O234"/>
    <mergeCell ref="W233:W234"/>
    <mergeCell ref="V236:V237"/>
    <mergeCell ref="W236:W237"/>
    <mergeCell ref="W224:W225"/>
    <mergeCell ref="N236:N237"/>
    <mergeCell ref="O236:O237"/>
    <mergeCell ref="N224:N225"/>
    <mergeCell ref="O224:O225"/>
    <mergeCell ref="T221:T226"/>
    <mergeCell ref="T227:T232"/>
    <mergeCell ref="T233:T238"/>
    <mergeCell ref="O218:O219"/>
    <mergeCell ref="N221:N222"/>
    <mergeCell ref="O221:O222"/>
    <mergeCell ref="L258:L262"/>
    <mergeCell ref="L263:L267"/>
    <mergeCell ref="F233:F234"/>
    <mergeCell ref="G233:G234"/>
    <mergeCell ref="S258:S262"/>
    <mergeCell ref="V239:V240"/>
    <mergeCell ref="W239:W240"/>
    <mergeCell ref="V242:V243"/>
    <mergeCell ref="F230:F231"/>
    <mergeCell ref="G230:G231"/>
    <mergeCell ref="D233:D238"/>
    <mergeCell ref="F227:F228"/>
    <mergeCell ref="G227:G228"/>
    <mergeCell ref="V227:V228"/>
    <mergeCell ref="W227:W228"/>
    <mergeCell ref="D227:D232"/>
    <mergeCell ref="F248:F249"/>
    <mergeCell ref="G248:G249"/>
    <mergeCell ref="Q251:Q272"/>
    <mergeCell ref="R251:S252"/>
    <mergeCell ref="R253:R272"/>
    <mergeCell ref="S253:S257"/>
    <mergeCell ref="F245:F246"/>
    <mergeCell ref="G245:G246"/>
    <mergeCell ref="F242:F243"/>
    <mergeCell ref="G242:G243"/>
    <mergeCell ref="D245:D250"/>
    <mergeCell ref="F239:F240"/>
    <mergeCell ref="G239:G240"/>
    <mergeCell ref="I251:I272"/>
    <mergeCell ref="J251:L252"/>
    <mergeCell ref="J253:J272"/>
    <mergeCell ref="L253:L257"/>
    <mergeCell ref="D239:D244"/>
    <mergeCell ref="F261:F262"/>
    <mergeCell ref="G261:G262"/>
    <mergeCell ref="N263:N264"/>
    <mergeCell ref="D263:D267"/>
    <mergeCell ref="F258:F259"/>
    <mergeCell ref="G258:G259"/>
    <mergeCell ref="V258:V259"/>
    <mergeCell ref="W258:W259"/>
    <mergeCell ref="N258:N259"/>
    <mergeCell ref="D258:D262"/>
    <mergeCell ref="F256:F257"/>
    <mergeCell ref="G256:G257"/>
    <mergeCell ref="V256:V257"/>
    <mergeCell ref="W256:W257"/>
    <mergeCell ref="T258:T262"/>
    <mergeCell ref="W242:W243"/>
    <mergeCell ref="V245:V246"/>
    <mergeCell ref="W245:W246"/>
    <mergeCell ref="V248:V249"/>
    <mergeCell ref="W248:W249"/>
    <mergeCell ref="V253:V254"/>
    <mergeCell ref="K253:K257"/>
    <mergeCell ref="K258:K262"/>
    <mergeCell ref="N253:N254"/>
    <mergeCell ref="O253:O254"/>
    <mergeCell ref="O258:O259"/>
    <mergeCell ref="N256:N257"/>
    <mergeCell ref="O256:O257"/>
    <mergeCell ref="N261:N262"/>
    <mergeCell ref="O261:O262"/>
    <mergeCell ref="O271:O272"/>
    <mergeCell ref="F253:F254"/>
    <mergeCell ref="G253:G254"/>
    <mergeCell ref="D253:D257"/>
    <mergeCell ref="A273:A292"/>
    <mergeCell ref="B273:B292"/>
    <mergeCell ref="D273:D277"/>
    <mergeCell ref="F268:F269"/>
    <mergeCell ref="G268:G269"/>
    <mergeCell ref="V268:V269"/>
    <mergeCell ref="W268:W269"/>
    <mergeCell ref="N268:N269"/>
    <mergeCell ref="D268:D272"/>
    <mergeCell ref="F266:F267"/>
    <mergeCell ref="G266:G267"/>
    <mergeCell ref="K263:K267"/>
    <mergeCell ref="T263:T267"/>
    <mergeCell ref="T268:T272"/>
    <mergeCell ref="N271:N272"/>
    <mergeCell ref="F263:F264"/>
    <mergeCell ref="G263:G264"/>
    <mergeCell ref="A251:A272"/>
    <mergeCell ref="B251:D252"/>
    <mergeCell ref="B253:B272"/>
    <mergeCell ref="G278:G279"/>
    <mergeCell ref="N278:N279"/>
    <mergeCell ref="D278:D282"/>
    <mergeCell ref="F276:F277"/>
    <mergeCell ref="G276:G277"/>
    <mergeCell ref="V278:V279"/>
    <mergeCell ref="W278:W279"/>
    <mergeCell ref="O278:O279"/>
    <mergeCell ref="F273:F274"/>
    <mergeCell ref="G273:G274"/>
    <mergeCell ref="T273:T277"/>
    <mergeCell ref="O273:O274"/>
    <mergeCell ref="N276:N277"/>
    <mergeCell ref="O276:O277"/>
    <mergeCell ref="F271:F272"/>
    <mergeCell ref="G271:G272"/>
    <mergeCell ref="N273:N274"/>
    <mergeCell ref="B28:B32"/>
    <mergeCell ref="C28:C32"/>
    <mergeCell ref="D28:D32"/>
    <mergeCell ref="C33:C37"/>
    <mergeCell ref="C38:C42"/>
    <mergeCell ref="C45:C49"/>
    <mergeCell ref="F291:F292"/>
    <mergeCell ref="G291:G292"/>
    <mergeCell ref="C90:C94"/>
    <mergeCell ref="C95:C99"/>
    <mergeCell ref="C100:C104"/>
    <mergeCell ref="C50:C54"/>
    <mergeCell ref="C55:C59"/>
    <mergeCell ref="B60:B64"/>
    <mergeCell ref="C60:C64"/>
    <mergeCell ref="D60:D64"/>
    <mergeCell ref="B68:B72"/>
    <mergeCell ref="C68:C72"/>
    <mergeCell ref="D68:D72"/>
    <mergeCell ref="I3:I44"/>
    <mergeCell ref="J3:J22"/>
    <mergeCell ref="C268:C272"/>
    <mergeCell ref="C273:C277"/>
    <mergeCell ref="C3:C7"/>
    <mergeCell ref="C8:C12"/>
    <mergeCell ref="C13:C17"/>
    <mergeCell ref="C18:C22"/>
    <mergeCell ref="C23:C27"/>
    <mergeCell ref="F288:F289"/>
    <mergeCell ref="G288:G289"/>
    <mergeCell ref="V288:V289"/>
    <mergeCell ref="W288:W289"/>
    <mergeCell ref="N288:N289"/>
    <mergeCell ref="D288:D292"/>
    <mergeCell ref="F286:F287"/>
    <mergeCell ref="G286:G287"/>
    <mergeCell ref="K283:K287"/>
    <mergeCell ref="K288:K292"/>
    <mergeCell ref="N291:N292"/>
    <mergeCell ref="O291:O292"/>
    <mergeCell ref="F283:F284"/>
    <mergeCell ref="G283:G284"/>
    <mergeCell ref="F281:F282"/>
    <mergeCell ref="G281:G282"/>
    <mergeCell ref="N283:N284"/>
    <mergeCell ref="D283:D287"/>
    <mergeCell ref="F278:F279"/>
    <mergeCell ref="C112:C116"/>
    <mergeCell ref="C117:C121"/>
    <mergeCell ref="C122:C126"/>
    <mergeCell ref="C127:C131"/>
    <mergeCell ref="C132:C136"/>
    <mergeCell ref="C75:C79"/>
    <mergeCell ref="C80:C84"/>
    <mergeCell ref="C85:C89"/>
    <mergeCell ref="C278:C282"/>
    <mergeCell ref="C283:C287"/>
    <mergeCell ref="C288:C292"/>
    <mergeCell ref="C233:C238"/>
    <mergeCell ref="C239:C244"/>
    <mergeCell ref="C245:C250"/>
    <mergeCell ref="C253:C257"/>
    <mergeCell ref="C258:C262"/>
    <mergeCell ref="C263:C267"/>
    <mergeCell ref="C200:C204"/>
    <mergeCell ref="C205:C209"/>
    <mergeCell ref="C210:C214"/>
    <mergeCell ref="C215:C220"/>
    <mergeCell ref="C221:C226"/>
    <mergeCell ref="C227:C232"/>
    <mergeCell ref="C167:C171"/>
    <mergeCell ref="C172:C176"/>
    <mergeCell ref="C177:C181"/>
    <mergeCell ref="C182:C186"/>
    <mergeCell ref="C190:C194"/>
    <mergeCell ref="C195:C199"/>
    <mergeCell ref="C137:C141"/>
    <mergeCell ref="C142:C146"/>
    <mergeCell ref="C147:C151"/>
    <mergeCell ref="C152:C156"/>
    <mergeCell ref="C157:C161"/>
    <mergeCell ref="C162:C166"/>
    <mergeCell ref="C107:C111"/>
    <mergeCell ref="N130:N131"/>
    <mergeCell ref="L268:L272"/>
    <mergeCell ref="I273:I292"/>
    <mergeCell ref="J273:J292"/>
    <mergeCell ref="L273:L277"/>
    <mergeCell ref="L278:L282"/>
    <mergeCell ref="L283:L287"/>
    <mergeCell ref="L288:L292"/>
    <mergeCell ref="K268:K272"/>
    <mergeCell ref="K273:K277"/>
    <mergeCell ref="K278:K282"/>
    <mergeCell ref="L210:L214"/>
    <mergeCell ref="I215:I250"/>
    <mergeCell ref="J215:J250"/>
    <mergeCell ref="L215:L220"/>
    <mergeCell ref="L221:L226"/>
    <mergeCell ref="L227:L232"/>
    <mergeCell ref="L233:L238"/>
    <mergeCell ref="L239:L244"/>
    <mergeCell ref="L245:L250"/>
    <mergeCell ref="K215:K220"/>
    <mergeCell ref="K122:K126"/>
    <mergeCell ref="K127:K131"/>
    <mergeCell ref="K132:K136"/>
    <mergeCell ref="K137:K141"/>
    <mergeCell ref="S182:S186"/>
    <mergeCell ref="S95:S99"/>
    <mergeCell ref="S100:S104"/>
    <mergeCell ref="Q105:Q186"/>
    <mergeCell ref="R105:S106"/>
    <mergeCell ref="R107:R121"/>
    <mergeCell ref="S107:S111"/>
    <mergeCell ref="S112:S116"/>
    <mergeCell ref="S117:S121"/>
    <mergeCell ref="R122:R151"/>
    <mergeCell ref="S122:S126"/>
    <mergeCell ref="O263:O264"/>
    <mergeCell ref="N266:N267"/>
    <mergeCell ref="O266:O267"/>
    <mergeCell ref="O268:O269"/>
    <mergeCell ref="N245:N246"/>
    <mergeCell ref="O245:O246"/>
    <mergeCell ref="N248:N249"/>
    <mergeCell ref="O248:O249"/>
    <mergeCell ref="O210:O211"/>
    <mergeCell ref="N213:N214"/>
    <mergeCell ref="O203:O204"/>
    <mergeCell ref="N185:N186"/>
    <mergeCell ref="O185:O186"/>
    <mergeCell ref="N190:N191"/>
    <mergeCell ref="N170:N171"/>
    <mergeCell ref="O170:O171"/>
    <mergeCell ref="O172:O173"/>
    <mergeCell ref="O162:O163"/>
    <mergeCell ref="N165:N166"/>
    <mergeCell ref="N227:N228"/>
    <mergeCell ref="O227:O228"/>
    <mergeCell ref="W3:W4"/>
    <mergeCell ref="V6:V7"/>
    <mergeCell ref="W6:W7"/>
    <mergeCell ref="V8:V9"/>
    <mergeCell ref="W8:W9"/>
    <mergeCell ref="V11:V12"/>
    <mergeCell ref="W11:W12"/>
    <mergeCell ref="S263:S267"/>
    <mergeCell ref="S268:S272"/>
    <mergeCell ref="Q273:Q292"/>
    <mergeCell ref="R273:R292"/>
    <mergeCell ref="S273:S277"/>
    <mergeCell ref="S278:S282"/>
    <mergeCell ref="S283:S287"/>
    <mergeCell ref="S288:S292"/>
    <mergeCell ref="S210:S214"/>
    <mergeCell ref="Q215:Q250"/>
    <mergeCell ref="R215:R250"/>
    <mergeCell ref="S215:S220"/>
    <mergeCell ref="S221:S226"/>
    <mergeCell ref="S227:S232"/>
    <mergeCell ref="S233:S238"/>
    <mergeCell ref="S239:S244"/>
    <mergeCell ref="S245:S250"/>
    <mergeCell ref="S142:S146"/>
    <mergeCell ref="S147:S151"/>
    <mergeCell ref="R152:R186"/>
    <mergeCell ref="S152:S156"/>
    <mergeCell ref="S157:S161"/>
    <mergeCell ref="S162:S166"/>
    <mergeCell ref="S167:S171"/>
    <mergeCell ref="V21:V22"/>
    <mergeCell ref="W21:W22"/>
    <mergeCell ref="V23:V24"/>
    <mergeCell ref="W23:W24"/>
    <mergeCell ref="V26:V27"/>
    <mergeCell ref="W26:W27"/>
    <mergeCell ref="W38:W39"/>
    <mergeCell ref="W41:W42"/>
    <mergeCell ref="W36:W37"/>
    <mergeCell ref="W33:W34"/>
    <mergeCell ref="V125:V126"/>
    <mergeCell ref="W125:W126"/>
    <mergeCell ref="V127:V128"/>
    <mergeCell ref="W127:W128"/>
    <mergeCell ref="V130:V131"/>
    <mergeCell ref="W130:W131"/>
    <mergeCell ref="V117:V118"/>
    <mergeCell ref="W117:W118"/>
    <mergeCell ref="V120:V121"/>
    <mergeCell ref="W120:W121"/>
    <mergeCell ref="V122:V123"/>
    <mergeCell ref="W122:W123"/>
    <mergeCell ref="W107:W108"/>
    <mergeCell ref="V110:V111"/>
    <mergeCell ref="W110:W111"/>
    <mergeCell ref="V112:V113"/>
    <mergeCell ref="W112:W113"/>
    <mergeCell ref="V115:V116"/>
    <mergeCell ref="W115:W116"/>
    <mergeCell ref="V107:V108"/>
    <mergeCell ref="W98:W99"/>
    <mergeCell ref="V100:V101"/>
    <mergeCell ref="W100:W101"/>
    <mergeCell ref="V175:V176"/>
    <mergeCell ref="W175:W176"/>
    <mergeCell ref="V177:V178"/>
    <mergeCell ref="W177:W178"/>
    <mergeCell ref="V180:V181"/>
    <mergeCell ref="W180:W181"/>
    <mergeCell ref="V157:V158"/>
    <mergeCell ref="W157:W158"/>
    <mergeCell ref="V160:V161"/>
    <mergeCell ref="W160:W161"/>
    <mergeCell ref="V162:V163"/>
    <mergeCell ref="W162:W163"/>
    <mergeCell ref="W142:W143"/>
    <mergeCell ref="V145:V146"/>
    <mergeCell ref="W145:W146"/>
    <mergeCell ref="V147:V148"/>
    <mergeCell ref="W147:W148"/>
    <mergeCell ref="V150:V151"/>
    <mergeCell ref="W150:W151"/>
    <mergeCell ref="V165:V166"/>
    <mergeCell ref="W165:W166"/>
    <mergeCell ref="V167:V168"/>
    <mergeCell ref="W167:W168"/>
    <mergeCell ref="V142:V143"/>
    <mergeCell ref="W208:W209"/>
    <mergeCell ref="V210:V211"/>
    <mergeCell ref="W210:W211"/>
    <mergeCell ref="V213:V214"/>
    <mergeCell ref="W213:W214"/>
    <mergeCell ref="V198:V199"/>
    <mergeCell ref="W198:W199"/>
    <mergeCell ref="V200:V201"/>
    <mergeCell ref="W200:W201"/>
    <mergeCell ref="V203:V204"/>
    <mergeCell ref="W203:W204"/>
    <mergeCell ref="W185:W186"/>
    <mergeCell ref="V190:V191"/>
    <mergeCell ref="W190:W191"/>
    <mergeCell ref="V193:V194"/>
    <mergeCell ref="W193:W194"/>
    <mergeCell ref="V195:V196"/>
    <mergeCell ref="W195:W196"/>
    <mergeCell ref="W205:W206"/>
    <mergeCell ref="V281:V282"/>
    <mergeCell ref="W281:W282"/>
    <mergeCell ref="V283:V284"/>
    <mergeCell ref="W283:W284"/>
    <mergeCell ref="V286:V287"/>
    <mergeCell ref="W286:W287"/>
    <mergeCell ref="V271:V272"/>
    <mergeCell ref="W271:W272"/>
    <mergeCell ref="V273:V274"/>
    <mergeCell ref="W273:W274"/>
    <mergeCell ref="V276:V277"/>
    <mergeCell ref="W276:W277"/>
    <mergeCell ref="V261:V262"/>
    <mergeCell ref="W261:W262"/>
    <mergeCell ref="V263:V264"/>
    <mergeCell ref="W263:W264"/>
    <mergeCell ref="V266:V267"/>
    <mergeCell ref="W266:W267"/>
    <mergeCell ref="J28:J32"/>
    <mergeCell ref="K28:K32"/>
    <mergeCell ref="L28:L32"/>
    <mergeCell ref="K227:K232"/>
    <mergeCell ref="K233:K238"/>
    <mergeCell ref="K239:K244"/>
    <mergeCell ref="K245:K250"/>
    <mergeCell ref="K182:K186"/>
    <mergeCell ref="K190:K194"/>
    <mergeCell ref="K195:K199"/>
    <mergeCell ref="K200:K204"/>
    <mergeCell ref="K205:K209"/>
    <mergeCell ref="K210:K214"/>
    <mergeCell ref="K152:K156"/>
    <mergeCell ref="K157:K161"/>
    <mergeCell ref="K162:K166"/>
    <mergeCell ref="K167:K171"/>
    <mergeCell ref="K172:K176"/>
    <mergeCell ref="K177:K181"/>
    <mergeCell ref="J107:J121"/>
    <mergeCell ref="L107:L111"/>
    <mergeCell ref="L177:L181"/>
    <mergeCell ref="K221:K226"/>
    <mergeCell ref="J95:J104"/>
    <mergeCell ref="L95:L99"/>
    <mergeCell ref="T245:T250"/>
    <mergeCell ref="T253:T257"/>
    <mergeCell ref="T182:T186"/>
    <mergeCell ref="T190:T194"/>
    <mergeCell ref="T195:T199"/>
    <mergeCell ref="T200:T204"/>
    <mergeCell ref="T205:T209"/>
    <mergeCell ref="T210:T214"/>
    <mergeCell ref="T152:T156"/>
    <mergeCell ref="T157:T161"/>
    <mergeCell ref="T162:T166"/>
    <mergeCell ref="T167:T171"/>
    <mergeCell ref="T172:T176"/>
    <mergeCell ref="T177:T181"/>
    <mergeCell ref="T117:T121"/>
    <mergeCell ref="T122:T126"/>
    <mergeCell ref="T127:T131"/>
    <mergeCell ref="T132:T136"/>
    <mergeCell ref="T112:T116"/>
    <mergeCell ref="S172:S176"/>
    <mergeCell ref="S177:S181"/>
    <mergeCell ref="P74:P75"/>
    <mergeCell ref="F293:F294"/>
    <mergeCell ref="F296:F297"/>
    <mergeCell ref="F298:F299"/>
    <mergeCell ref="N242:N243"/>
    <mergeCell ref="O242:O243"/>
    <mergeCell ref="O195:O196"/>
    <mergeCell ref="N198:N199"/>
    <mergeCell ref="O198:O199"/>
    <mergeCell ref="N115:N116"/>
    <mergeCell ref="O115:O116"/>
    <mergeCell ref="N120:N121"/>
    <mergeCell ref="O120:O121"/>
    <mergeCell ref="N175:N176"/>
    <mergeCell ref="O175:O176"/>
    <mergeCell ref="O177:O178"/>
    <mergeCell ref="N180:N181"/>
    <mergeCell ref="O180:O181"/>
    <mergeCell ref="O182:O183"/>
    <mergeCell ref="O137:O138"/>
    <mergeCell ref="O147:O148"/>
    <mergeCell ref="O152:O153"/>
    <mergeCell ref="O122:O123"/>
    <mergeCell ref="N127:N128"/>
    <mergeCell ref="N125:N126"/>
    <mergeCell ref="O125:O126"/>
    <mergeCell ref="O132:O133"/>
    <mergeCell ref="N205:N206"/>
    <mergeCell ref="N218:N219"/>
    <mergeCell ref="B323:B332"/>
    <mergeCell ref="C323:C327"/>
    <mergeCell ref="D323:D327"/>
    <mergeCell ref="F323:F324"/>
    <mergeCell ref="G301:G302"/>
    <mergeCell ref="D303:D307"/>
    <mergeCell ref="G303:G304"/>
    <mergeCell ref="G306:G307"/>
    <mergeCell ref="D293:D297"/>
    <mergeCell ref="G293:G294"/>
    <mergeCell ref="G296:G297"/>
    <mergeCell ref="D298:D302"/>
    <mergeCell ref="G298:G299"/>
    <mergeCell ref="V43:V44"/>
    <mergeCell ref="W43:W44"/>
    <mergeCell ref="V46:V47"/>
    <mergeCell ref="W46:W47"/>
    <mergeCell ref="V56:V57"/>
    <mergeCell ref="W56:W57"/>
    <mergeCell ref="N281:N282"/>
    <mergeCell ref="O281:O282"/>
    <mergeCell ref="O283:O284"/>
    <mergeCell ref="N286:N287"/>
    <mergeCell ref="O286:O287"/>
    <mergeCell ref="O288:O289"/>
    <mergeCell ref="P92:P93"/>
    <mergeCell ref="P94:P95"/>
    <mergeCell ref="P97:P98"/>
    <mergeCell ref="P99:P100"/>
    <mergeCell ref="P102:P103"/>
    <mergeCell ref="N160:N161"/>
    <mergeCell ref="O160:O161"/>
    <mergeCell ref="W318:W319"/>
    <mergeCell ref="V321:V322"/>
    <mergeCell ref="W321:W322"/>
    <mergeCell ref="G308:G309"/>
    <mergeCell ref="F311:F312"/>
    <mergeCell ref="G311:G312"/>
    <mergeCell ref="F313:F314"/>
    <mergeCell ref="G313:G314"/>
    <mergeCell ref="F316:F317"/>
    <mergeCell ref="G316:G317"/>
    <mergeCell ref="B318:B322"/>
    <mergeCell ref="F318:F319"/>
    <mergeCell ref="F321:F322"/>
    <mergeCell ref="F301:F302"/>
    <mergeCell ref="F303:F304"/>
    <mergeCell ref="F306:F307"/>
    <mergeCell ref="F308:F309"/>
    <mergeCell ref="C308:C312"/>
    <mergeCell ref="B313:B317"/>
    <mergeCell ref="B293:B312"/>
    <mergeCell ref="C293:C297"/>
    <mergeCell ref="C298:C302"/>
    <mergeCell ref="C303:C307"/>
    <mergeCell ref="C318:C322"/>
    <mergeCell ref="D318:D322"/>
    <mergeCell ref="C313:C317"/>
    <mergeCell ref="D313:D317"/>
    <mergeCell ref="D308:D312"/>
    <mergeCell ref="F333:F334"/>
    <mergeCell ref="G333:G334"/>
    <mergeCell ref="F336:F337"/>
    <mergeCell ref="G336:G337"/>
    <mergeCell ref="C338:C342"/>
    <mergeCell ref="D338:D342"/>
    <mergeCell ref="F338:F339"/>
    <mergeCell ref="F326:F327"/>
    <mergeCell ref="G326:G327"/>
    <mergeCell ref="C328:C332"/>
    <mergeCell ref="D328:D332"/>
    <mergeCell ref="F328:F329"/>
    <mergeCell ref="G328:G329"/>
    <mergeCell ref="F331:F332"/>
    <mergeCell ref="G331:G332"/>
    <mergeCell ref="T313:T317"/>
    <mergeCell ref="V313:V314"/>
    <mergeCell ref="V316:V317"/>
    <mergeCell ref="G323:G324"/>
    <mergeCell ref="G318:G319"/>
    <mergeCell ref="G321:G322"/>
    <mergeCell ref="R318:S322"/>
    <mergeCell ref="T318:T322"/>
    <mergeCell ref="V318:V319"/>
    <mergeCell ref="A293:A322"/>
    <mergeCell ref="A323:A357"/>
    <mergeCell ref="M1:O1"/>
    <mergeCell ref="E1:G1"/>
    <mergeCell ref="V78:V79"/>
    <mergeCell ref="V88:V89"/>
    <mergeCell ref="V98:V99"/>
    <mergeCell ref="Q313:Q322"/>
    <mergeCell ref="C353:C357"/>
    <mergeCell ref="D353:D357"/>
    <mergeCell ref="F353:F354"/>
    <mergeCell ref="G353:G354"/>
    <mergeCell ref="F356:F357"/>
    <mergeCell ref="G356:G357"/>
    <mergeCell ref="C348:C352"/>
    <mergeCell ref="D348:D352"/>
    <mergeCell ref="F348:F349"/>
    <mergeCell ref="G348:G349"/>
    <mergeCell ref="F351:F352"/>
    <mergeCell ref="G351:G352"/>
    <mergeCell ref="G338:G339"/>
    <mergeCell ref="F341:F342"/>
    <mergeCell ref="G341:G342"/>
    <mergeCell ref="C343:C347"/>
    <mergeCell ref="D343:D347"/>
    <mergeCell ref="F343:F344"/>
    <mergeCell ref="G343:G344"/>
    <mergeCell ref="F346:F347"/>
    <mergeCell ref="G346:G347"/>
    <mergeCell ref="B333:B357"/>
    <mergeCell ref="C333:C337"/>
    <mergeCell ref="D333:D337"/>
    <mergeCell ref="U1:W1"/>
    <mergeCell ref="R313:S317"/>
    <mergeCell ref="W88:W89"/>
    <mergeCell ref="V90:V91"/>
    <mergeCell ref="W90:W91"/>
    <mergeCell ref="V93:V94"/>
    <mergeCell ref="W93:W94"/>
    <mergeCell ref="V95:V96"/>
    <mergeCell ref="W95:W96"/>
    <mergeCell ref="W78:W79"/>
    <mergeCell ref="V80:V81"/>
    <mergeCell ref="W80:W81"/>
    <mergeCell ref="V83:V84"/>
    <mergeCell ref="W83:W84"/>
    <mergeCell ref="V85:V86"/>
    <mergeCell ref="W85:W86"/>
    <mergeCell ref="W313:W314"/>
    <mergeCell ref="W316:W317"/>
    <mergeCell ref="T137:T141"/>
    <mergeCell ref="T142:T146"/>
    <mergeCell ref="T48:T52"/>
    <mergeCell ref="T53:T57"/>
    <mergeCell ref="T75:T79"/>
    <mergeCell ref="T80:T84"/>
    <mergeCell ref="V291:V292"/>
    <mergeCell ref="W291:W292"/>
    <mergeCell ref="W253:W254"/>
    <mergeCell ref="V230:V231"/>
    <mergeCell ref="W230:W231"/>
    <mergeCell ref="T278:T282"/>
    <mergeCell ref="T283:T287"/>
    <mergeCell ref="T288:T292"/>
  </mergeCells>
  <conditionalFormatting sqref="G293:G357">
    <cfRule type="expression" dxfId="5" priority="4">
      <formula>+satisfecho=80</formula>
    </cfRule>
  </conditionalFormatting>
  <conditionalFormatting sqref="O3:O37">
    <cfRule type="expression" dxfId="4" priority="18">
      <formula>+satisfecho=80</formula>
    </cfRule>
  </conditionalFormatting>
  <conditionalFormatting sqref="O40:O292">
    <cfRule type="expression" dxfId="3" priority="11">
      <formula>+satisfecho=80</formula>
    </cfRule>
  </conditionalFormatting>
  <conditionalFormatting sqref="P2:P36 W28:W72 W313:W322">
    <cfRule type="expression" dxfId="2" priority="25">
      <formula>+satisfecho=80</formula>
    </cfRule>
  </conditionalFormatting>
  <conditionalFormatting sqref="P39:P263">
    <cfRule type="expression" dxfId="1" priority="15">
      <formula>+satisfecho=80</formula>
    </cfRule>
  </conditionalFormatting>
  <conditionalFormatting sqref="W75:W292">
    <cfRule type="expression" dxfId="0" priority="1">
      <formula>+satisfecho=80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DOCENCIA</vt:lpstr>
      <vt:lpstr>Practicas</vt:lpstr>
      <vt:lpstr>ORI</vt:lpstr>
      <vt:lpstr>BU</vt:lpstr>
      <vt:lpstr>Esc_doc</vt:lpstr>
      <vt:lpstr>GI</vt:lpstr>
      <vt:lpstr>GA</vt:lpstr>
      <vt:lpstr>GDOC</vt:lpstr>
      <vt:lpstr>GB</vt:lpstr>
      <vt:lpstr>GH</vt:lpstr>
      <vt:lpstr>DE</vt:lpstr>
      <vt:lpstr>GF</vt:lpstr>
      <vt:lpstr>PEREIRA</vt:lpstr>
      <vt:lpstr>BU!Área_de_impresión</vt:lpstr>
      <vt:lpstr>DOCENCIA!Área_de_impresión</vt:lpstr>
      <vt:lpstr>GF!Área_de_impresión</vt:lpstr>
      <vt:lpstr>ORI!Área_de_impresión</vt:lpstr>
      <vt:lpstr>Practicas!Área_de_impresión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F. Cabra D.</dc:creator>
  <cp:lastModifiedBy>Leidy J. Chiquito B.</cp:lastModifiedBy>
  <cp:lastPrinted>2024-06-04T16:41:05Z</cp:lastPrinted>
  <dcterms:created xsi:type="dcterms:W3CDTF">2022-02-09T15:21:20Z</dcterms:created>
  <dcterms:modified xsi:type="dcterms:W3CDTF">2024-10-24T20:44:10Z</dcterms:modified>
</cp:coreProperties>
</file>