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PUNTO CONSULTA SECCIONAL\INFOR_ADICIONAL\GESTION DEL RIESGO\2020\"/>
    </mc:Choice>
  </mc:AlternateContent>
  <bookViews>
    <workbookView xWindow="0" yWindow="0" windowWidth="25200" windowHeight="10080"/>
  </bookViews>
  <sheets>
    <sheet name="Gestion del Riesgo (2019-2020" sheetId="3" r:id="rId1"/>
  </sheets>
  <externalReferences>
    <externalReference r:id="rId2"/>
  </externalReferences>
  <definedNames>
    <definedName name="A">#REF!</definedName>
    <definedName name="k">'[1]entrada datos'!$CY$6</definedName>
    <definedName name="l">'[1]entrada datos'!$CY$7</definedName>
    <definedName name="m">'[1]entrada datos'!$CY$8</definedName>
    <definedName name="n">'[1]entrada datos'!$CY$9</definedName>
    <definedName name="tAREAS">'[1]entrada datos'!$CY$8</definedName>
  </definedNames>
  <calcPr calcId="162913"/>
</workbook>
</file>

<file path=xl/calcChain.xml><?xml version="1.0" encoding="utf-8"?>
<calcChain xmlns="http://schemas.openxmlformats.org/spreadsheetml/2006/main">
  <c r="C54" i="3" l="1"/>
  <c r="H53" i="3"/>
  <c r="G53" i="3"/>
  <c r="I51" i="3"/>
  <c r="I53" i="3" s="1"/>
  <c r="J51" i="3" s="1"/>
  <c r="I50" i="3"/>
  <c r="H50" i="3"/>
  <c r="G50" i="3"/>
  <c r="J49" i="3" s="1"/>
  <c r="I49" i="3"/>
  <c r="H48" i="3"/>
  <c r="G48" i="3"/>
  <c r="I47" i="3"/>
  <c r="I48" i="3" s="1"/>
  <c r="J47" i="3" s="1"/>
  <c r="I46" i="3"/>
  <c r="J44" i="3" s="1"/>
  <c r="H46" i="3"/>
  <c r="G46" i="3"/>
  <c r="I44" i="3"/>
  <c r="H43" i="3"/>
  <c r="G43" i="3"/>
  <c r="I42" i="3"/>
  <c r="I43" i="3" s="1"/>
  <c r="J42" i="3" s="1"/>
  <c r="H41" i="3"/>
  <c r="G41" i="3"/>
  <c r="I40" i="3"/>
  <c r="I39" i="3"/>
  <c r="I41" i="3" s="1"/>
  <c r="J39" i="3" s="1"/>
  <c r="I38" i="3"/>
  <c r="H38" i="3"/>
  <c r="G38" i="3"/>
  <c r="J37" i="3" s="1"/>
  <c r="I37" i="3"/>
  <c r="H36" i="3"/>
  <c r="G36" i="3"/>
  <c r="I35" i="3"/>
  <c r="I36" i="3" s="1"/>
  <c r="J35" i="3" s="1"/>
  <c r="H34" i="3"/>
  <c r="G34" i="3"/>
  <c r="I33" i="3"/>
  <c r="I32" i="3"/>
  <c r="I31" i="3"/>
  <c r="I34" i="3" s="1"/>
  <c r="J31" i="3" s="1"/>
  <c r="I30" i="3"/>
  <c r="J29" i="3" s="1"/>
  <c r="H30" i="3"/>
  <c r="G30" i="3"/>
  <c r="I29" i="3"/>
  <c r="I28" i="3"/>
  <c r="H28" i="3"/>
  <c r="G28" i="3"/>
  <c r="J27" i="3" s="1"/>
  <c r="I27" i="3"/>
  <c r="H26" i="3"/>
  <c r="G26" i="3"/>
  <c r="I25" i="3"/>
  <c r="I26" i="3" s="1"/>
  <c r="J25" i="3" s="1"/>
  <c r="I24" i="3"/>
  <c r="H24" i="3"/>
  <c r="G24" i="3"/>
  <c r="J23" i="3" s="1"/>
  <c r="I23" i="3"/>
  <c r="H22" i="3"/>
  <c r="G22" i="3"/>
  <c r="G54" i="3" s="1"/>
  <c r="I21" i="3"/>
  <c r="I22" i="3" s="1"/>
  <c r="J21" i="3" s="1"/>
  <c r="H20" i="3"/>
  <c r="G20" i="3"/>
  <c r="I19" i="3"/>
  <c r="I20" i="3" s="1"/>
  <c r="J19" i="3" s="1"/>
  <c r="I18" i="3"/>
  <c r="H18" i="3"/>
  <c r="G18" i="3"/>
  <c r="J17" i="3" s="1"/>
  <c r="I17" i="3"/>
  <c r="H16" i="3"/>
  <c r="G16" i="3"/>
  <c r="I15" i="3"/>
  <c r="I14" i="3"/>
  <c r="I16" i="3" s="1"/>
  <c r="J14" i="3" s="1"/>
  <c r="H13" i="3"/>
  <c r="G13" i="3"/>
  <c r="I11" i="3"/>
  <c r="I13" i="3" s="1"/>
  <c r="J11" i="3" s="1"/>
  <c r="I10" i="3"/>
  <c r="H10" i="3"/>
  <c r="H54" i="3" s="1"/>
  <c r="G10" i="3"/>
  <c r="J8" i="3" s="1"/>
  <c r="I9" i="3"/>
  <c r="I8" i="3"/>
  <c r="S2" i="3"/>
  <c r="R2" i="3"/>
  <c r="Q2" i="3"/>
  <c r="P2" i="3"/>
  <c r="N2" i="3"/>
  <c r="M2" i="3"/>
  <c r="L2" i="3"/>
  <c r="K2" i="3"/>
  <c r="J2" i="3"/>
  <c r="I2" i="3"/>
  <c r="H2" i="3"/>
  <c r="G2" i="3"/>
  <c r="F2" i="3"/>
  <c r="D2" i="3"/>
  <c r="I54" i="3" l="1"/>
  <c r="J54" i="3" s="1"/>
</calcChain>
</file>

<file path=xl/comments1.xml><?xml version="1.0" encoding="utf-8"?>
<comments xmlns="http://schemas.openxmlformats.org/spreadsheetml/2006/main">
  <authors>
    <author>Gloria A. Sanchez M.</author>
    <author>Calidad Gloria Amparo Sanchez</author>
    <author>sistemas</author>
  </authors>
  <commentList>
    <comment ref="D1" authorId="0" shapeId="0">
      <text>
        <r>
          <rPr>
            <b/>
            <sz val="9"/>
            <color indexed="81"/>
            <rFont val="Tahoma"/>
            <family val="2"/>
          </rPr>
          <t>Gloria A. Sanchez M.:</t>
        </r>
        <r>
          <rPr>
            <sz val="9"/>
            <color indexed="81"/>
            <rFont val="Tahoma"/>
            <family val="2"/>
          </rPr>
          <t xml:space="preserve">
2019 -2020: En la Seccional  durante el 2020,  se continuaron mitigando los 33 riesgos  identificados en el año 2019, donde se formularon 107 oportunidades para mitigar o eliminar los riesgos, de las cuales 91 se encuentran cerradas y 16 en proceso para un porcentaje de cumplimiento del 85,05%. Los procesos que mayor número de riesgos identificaron fueron Docencia y Gestión Humana, seguido de Proyección social, servicios generales y  aseguramiento de la calidad. 
Operativo: 17
Cumplimiento: 5
Tecnológico: 3
Estratégico: 5
Reputacional: 2
Legal: 1</t>
        </r>
      </text>
    </comment>
    <comment ref="C2" authorId="1" shapeId="0">
      <text>
        <r>
          <rPr>
            <b/>
            <sz val="9"/>
            <color indexed="81"/>
            <rFont val="Tahoma"/>
            <family val="2"/>
          </rPr>
          <t>Calidad Gloria Amparo Sanchez:</t>
        </r>
        <r>
          <rPr>
            <sz val="9"/>
            <color indexed="81"/>
            <rFont val="Tahoma"/>
            <family val="2"/>
          </rPr>
          <t xml:space="preserve">
En proceso:  28
Cerradas: 78
Total: 106 (73,58%)
</t>
        </r>
      </text>
    </comment>
    <comment ref="D2" authorId="1" shapeId="0">
      <text>
        <r>
          <rPr>
            <b/>
            <sz val="9"/>
            <color indexed="81"/>
            <rFont val="Tahoma"/>
            <family val="2"/>
          </rPr>
          <t>Calidad Gloria Amparo Sanchez:</t>
        </r>
        <r>
          <rPr>
            <sz val="9"/>
            <color indexed="81"/>
            <rFont val="Tahoma"/>
            <family val="2"/>
          </rPr>
          <t xml:space="preserve">
Año 2020
En proceso:  16
Cerradas: 91
Total: 106 (85,05%)
Año 2019
En proceso:  17
Cerradas: 88
Total: 107 (83,81%)
</t>
        </r>
      </text>
    </comment>
    <comment ref="F2" authorId="1" shapeId="0">
      <text>
        <r>
          <rPr>
            <b/>
            <sz val="9"/>
            <color indexed="81"/>
            <rFont val="Tahoma"/>
            <family val="2"/>
          </rPr>
          <t>Calidad Gloria Amparo Sanchez:</t>
        </r>
        <r>
          <rPr>
            <sz val="9"/>
            <color indexed="81"/>
            <rFont val="Tahoma"/>
            <family val="2"/>
          </rPr>
          <t xml:space="preserve">
En proceso:  15
Cerradas: 47
Total: 62 </t>
        </r>
      </text>
    </comment>
    <comment ref="G2" authorId="1" shapeId="0">
      <text>
        <r>
          <rPr>
            <b/>
            <sz val="9"/>
            <color indexed="81"/>
            <rFont val="Tahoma"/>
            <family val="2"/>
          </rPr>
          <t>Calidad Gloria Amparo Sanchez:</t>
        </r>
        <r>
          <rPr>
            <sz val="9"/>
            <color indexed="81"/>
            <rFont val="Tahoma"/>
            <family val="2"/>
          </rPr>
          <t xml:space="preserve">
En proceso:  8
Cerradas: 44
Total: 52 (85%)
</t>
        </r>
      </text>
    </comment>
    <comment ref="H2" authorId="1" shapeId="0">
      <text>
        <r>
          <rPr>
            <b/>
            <sz val="9"/>
            <color indexed="81"/>
            <rFont val="Tahoma"/>
            <family val="2"/>
          </rPr>
          <t>Calidad Gloria Amparo Sanchez:</t>
        </r>
        <r>
          <rPr>
            <sz val="9"/>
            <color indexed="81"/>
            <rFont val="Tahoma"/>
            <family val="2"/>
          </rPr>
          <t xml:space="preserve">
En proceso:  22
Cerradas: 50
Total: 72 (69%)
</t>
        </r>
      </text>
    </comment>
    <comment ref="I2" authorId="1" shapeId="0">
      <text>
        <r>
          <rPr>
            <b/>
            <sz val="9"/>
            <color indexed="81"/>
            <rFont val="Tahoma"/>
            <family val="2"/>
          </rPr>
          <t>Calidad Gloria Amparo Sanchez:</t>
        </r>
        <r>
          <rPr>
            <sz val="9"/>
            <color indexed="81"/>
            <rFont val="Tahoma"/>
            <family val="2"/>
          </rPr>
          <t xml:space="preserve">
En proceso:  22
Cerradas: 53
Total: 75
</t>
        </r>
      </text>
    </comment>
    <comment ref="J2" authorId="1" shapeId="0">
      <text>
        <r>
          <rPr>
            <b/>
            <sz val="9"/>
            <color indexed="81"/>
            <rFont val="Tahoma"/>
            <family val="2"/>
          </rPr>
          <t>Calidad Gloria Amparo Sanchez:</t>
        </r>
        <r>
          <rPr>
            <sz val="9"/>
            <color indexed="81"/>
            <rFont val="Tahoma"/>
            <family val="2"/>
          </rPr>
          <t xml:space="preserve">
En proceso:  51
Cerradas: 64
Total: 115
</t>
        </r>
      </text>
    </comment>
    <comment ref="K2" authorId="1" shapeId="0">
      <text>
        <r>
          <rPr>
            <b/>
            <sz val="9"/>
            <color indexed="81"/>
            <rFont val="Tahoma"/>
            <family val="2"/>
          </rPr>
          <t>Calidad Gloria Amparo Sanchez:</t>
        </r>
        <r>
          <rPr>
            <sz val="9"/>
            <color indexed="81"/>
            <rFont val="Tahoma"/>
            <family val="2"/>
          </rPr>
          <t xml:space="preserve">
En proceso:  71
Cerradas: 41
Total: 112
</t>
        </r>
      </text>
    </comment>
    <comment ref="L2" authorId="1" shapeId="0">
      <text>
        <r>
          <rPr>
            <b/>
            <sz val="9"/>
            <color indexed="81"/>
            <rFont val="Tahoma"/>
            <family val="2"/>
          </rPr>
          <t>Calidad Gloria Amparo Sanchez:</t>
        </r>
        <r>
          <rPr>
            <sz val="9"/>
            <color indexed="81"/>
            <rFont val="Tahoma"/>
            <family val="2"/>
          </rPr>
          <t xml:space="preserve">
En proceso:  15
Cerradas: 47
Total: 62
</t>
        </r>
      </text>
    </comment>
    <comment ref="M2" authorId="1" shapeId="0">
      <text>
        <r>
          <rPr>
            <b/>
            <sz val="9"/>
            <color indexed="81"/>
            <rFont val="Tahoma"/>
            <family val="2"/>
          </rPr>
          <t>Calidad Gloria Amparo Sanchez:</t>
        </r>
        <r>
          <rPr>
            <sz val="9"/>
            <color indexed="81"/>
            <rFont val="Tahoma"/>
            <family val="2"/>
          </rPr>
          <t xml:space="preserve">
En proceso:  23
Cerradas: 39
Total: 62
</t>
        </r>
      </text>
    </comment>
    <comment ref="N2" authorId="2" shapeId="0">
      <text>
        <r>
          <rPr>
            <b/>
            <sz val="10"/>
            <color indexed="81"/>
            <rFont val="Tahoma"/>
            <family val="2"/>
          </rPr>
          <t>sistemas:</t>
        </r>
        <r>
          <rPr>
            <sz val="10"/>
            <color indexed="81"/>
            <rFont val="Tahoma"/>
            <family val="2"/>
          </rPr>
          <t xml:space="preserve">
En proceso:  9
Cerradas: 56
Total: 65
</t>
        </r>
      </text>
    </comment>
    <comment ref="O2" authorId="2" shapeId="0">
      <text>
        <r>
          <rPr>
            <b/>
            <sz val="10"/>
            <color indexed="81"/>
            <rFont val="Tahoma"/>
            <family val="2"/>
          </rPr>
          <t>sistemas:</t>
        </r>
        <r>
          <rPr>
            <sz val="10"/>
            <color indexed="81"/>
            <rFont val="Tahoma"/>
            <family val="2"/>
          </rPr>
          <t xml:space="preserve">
En proceso:  19
Cerradas: 46
Total: 65
</t>
        </r>
      </text>
    </comment>
    <comment ref="P2" authorId="2" shapeId="0">
      <text>
        <r>
          <rPr>
            <b/>
            <sz val="10"/>
            <color indexed="81"/>
            <rFont val="Tahoma"/>
            <family val="2"/>
          </rPr>
          <t>sistemas:</t>
        </r>
        <r>
          <rPr>
            <sz val="10"/>
            <color indexed="81"/>
            <rFont val="Tahoma"/>
            <family val="2"/>
          </rPr>
          <t xml:space="preserve">
En proceso:  16 (25,40%)
Cerradas: 47 (74,60%)
Total: 63</t>
        </r>
      </text>
    </comment>
    <comment ref="Q2" authorId="2" shapeId="0">
      <text>
        <r>
          <rPr>
            <b/>
            <sz val="10"/>
            <color indexed="81"/>
            <rFont val="Tahoma"/>
            <family val="2"/>
          </rPr>
          <t>sistemas:</t>
        </r>
        <r>
          <rPr>
            <sz val="10"/>
            <color indexed="81"/>
            <rFont val="Tahoma"/>
            <family val="2"/>
          </rPr>
          <t xml:space="preserve">
En proceso:  16 (13,56%)
Cerradas: 102 (86,44%)
Total: 118</t>
        </r>
      </text>
    </comment>
    <comment ref="R2" authorId="2" shapeId="0">
      <text>
        <r>
          <rPr>
            <b/>
            <sz val="10"/>
            <color indexed="81"/>
            <rFont val="Tahoma"/>
            <family val="2"/>
          </rPr>
          <t>sistemas:</t>
        </r>
        <r>
          <rPr>
            <sz val="10"/>
            <color indexed="81"/>
            <rFont val="Tahoma"/>
            <family val="2"/>
          </rPr>
          <t xml:space="preserve">
En proceso:  1 (2%)
Cerradas: 50 (98%)
Total: 51</t>
        </r>
      </text>
    </comment>
    <comment ref="S2" authorId="2" shapeId="0">
      <text>
        <r>
          <rPr>
            <b/>
            <sz val="10"/>
            <color indexed="81"/>
            <rFont val="Tahoma"/>
            <family val="2"/>
          </rPr>
          <t>sistemas:</t>
        </r>
        <r>
          <rPr>
            <sz val="10"/>
            <color indexed="81"/>
            <rFont val="Tahoma"/>
            <family val="2"/>
          </rPr>
          <t xml:space="preserve">
En proceso:  14 (8,81%)
Cerradas: 145 (91,19%)
Total: 159</t>
        </r>
      </text>
    </comment>
  </commentList>
</comments>
</file>

<file path=xl/sharedStrings.xml><?xml version="1.0" encoding="utf-8"?>
<sst xmlns="http://schemas.openxmlformats.org/spreadsheetml/2006/main" count="177" uniqueCount="142">
  <si>
    <t>PROCESO</t>
  </si>
  <si>
    <t>TOTAL</t>
  </si>
  <si>
    <t>No. DE RIESGOS</t>
  </si>
  <si>
    <t>Operativo</t>
  </si>
  <si>
    <t>De cumplimiento</t>
  </si>
  <si>
    <t xml:space="preserve">Reputacional y tecnologico </t>
  </si>
  <si>
    <t>CERRADAS</t>
  </si>
  <si>
    <t>DOC- Facciencias</t>
  </si>
  <si>
    <t>GF</t>
  </si>
  <si>
    <t>GH</t>
  </si>
  <si>
    <t>GI</t>
  </si>
  <si>
    <t>GR</t>
  </si>
  <si>
    <t>GS</t>
  </si>
  <si>
    <t>TIPO</t>
  </si>
  <si>
    <t xml:space="preserve">Tecnológico </t>
  </si>
  <si>
    <t>2007- 1</t>
  </si>
  <si>
    <t>2007-2</t>
  </si>
  <si>
    <t>2008-1</t>
  </si>
  <si>
    <t>2008-2</t>
  </si>
  <si>
    <t>2009-1</t>
  </si>
  <si>
    <t>2009-2</t>
  </si>
  <si>
    <t>2010-1</t>
  </si>
  <si>
    <t>2010-2</t>
  </si>
  <si>
    <t>2011-1</t>
  </si>
  <si>
    <t>2011-2</t>
  </si>
  <si>
    <t>2012-1</t>
  </si>
  <si>
    <t>2012-2</t>
  </si>
  <si>
    <t>2013-1</t>
  </si>
  <si>
    <t>2013-2</t>
  </si>
  <si>
    <t>2014-1</t>
  </si>
  <si>
    <r>
      <t>78,00%</t>
    </r>
    <r>
      <rPr>
        <b/>
        <sz val="10"/>
        <rFont val="Arial"/>
        <family val="2"/>
      </rPr>
      <t> </t>
    </r>
  </si>
  <si>
    <t>AÑO</t>
  </si>
  <si>
    <t>2019 - 2020</t>
  </si>
  <si>
    <t>% MITIGACIÓN</t>
  </si>
  <si>
    <t>TOTAL RIESGOS</t>
  </si>
  <si>
    <t>UNIVERSIDAD LIBRE SECCIONAL PEREIRA
CONSOLIDADO RIESGOS Y OPORTUNIDADES  2021</t>
  </si>
  <si>
    <t>SEGUIMIENTO</t>
  </si>
  <si>
    <t>Seguimiento ______ 2021</t>
  </si>
  <si>
    <t>% CUMP</t>
  </si>
  <si>
    <t xml:space="preserve">Normativo </t>
  </si>
  <si>
    <r>
      <rPr>
        <b/>
        <sz val="8"/>
        <rFont val="Calibri"/>
        <family val="2"/>
        <scheme val="minor"/>
      </rPr>
      <t xml:space="preserve">Cerradas y permanentes: </t>
    </r>
    <r>
      <rPr>
        <sz val="8"/>
        <rFont val="Calibri"/>
        <family val="2"/>
        <scheme val="minor"/>
      </rPr>
      <t xml:space="preserve">
</t>
    </r>
    <r>
      <rPr>
        <sz val="7"/>
        <rFont val="Calibri"/>
        <family val="2"/>
        <scheme val="minor"/>
      </rPr>
      <t xml:space="preserve">1. A través de las matrices SIACA y plantilla enviadas por la sede principal, diseñadas para recolectar la información del proceso de autoevaluación , los líderes de factor con sus respectivos equipos de trabajo y acudiendo a la fuente registraron la información solicitada de 5 años atrás.  Esta información fue analizada resaltando las evidencias de evolución de acuerdo a los indicadores del CNA.
2. Las unidades académicas y administrativas de la seccional como fuente de información primaria aportaron toda la información de acuerdo a su competencia evidenciando su gestión de los últimos 5 años. También jugó un papel muy importante los sistemas de información SIGUL.
3. Adicional a lo mencionado en el punto 1 y 2, y a raíz de que el modelo de autoevaluación de la institución aumentó el número de indicadores a medir fue necesario construir repositorios de información no registrada, lo que contribuyó a complementar la información.
</t>
    </r>
  </si>
  <si>
    <r>
      <rPr>
        <b/>
        <sz val="8"/>
        <rFont val="Calibri"/>
        <family val="2"/>
        <scheme val="minor"/>
      </rPr>
      <t>Cerrada y permanente</t>
    </r>
    <r>
      <rPr>
        <sz val="8"/>
        <rFont val="Calibri"/>
        <family val="2"/>
        <scheme val="minor"/>
      </rPr>
      <t xml:space="preserve">: </t>
    </r>
    <r>
      <rPr>
        <sz val="7"/>
        <rFont val="Calibri"/>
        <family val="2"/>
        <scheme val="minor"/>
      </rPr>
      <t>Se tiene implementado el sistema de información de calidad (kawak) en todos sus módulos (auditorias e inspecciones, riesgos y oportunidades, indicadores, mejoramiento continuo, gestión de cambio, comités institucionales, servicio al cliente)  se tiene implementado el registro y segumiento a las prácticas empresariales, el proceso de entrevista para pregrado, con el fin de generar alertas de seguimientos y controles al cierre eficaz de acciones</t>
    </r>
  </si>
  <si>
    <r>
      <rPr>
        <b/>
        <sz val="8"/>
        <rFont val="Calibri"/>
        <family val="2"/>
        <scheme val="minor"/>
      </rPr>
      <t>Cerrada</t>
    </r>
    <r>
      <rPr>
        <sz val="8"/>
        <rFont val="Calibri"/>
        <family val="2"/>
        <scheme val="minor"/>
      </rPr>
      <t>:  Se inició el proceso a partir de enero de 2021, el cual es permanente, se ha enviado correos a todos los proveedores adjuntando el paso a paso para el registro nacional de proveedores, se aclara que si ya hicieron la inscripción solo deben enviar la actualización de los siguietes documentos:  RUT del año vigente, certificación bancaria y cámara de comercio.</t>
    </r>
  </si>
  <si>
    <r>
      <rPr>
        <b/>
        <sz val="8"/>
        <color rgb="FFFF0000"/>
        <rFont val="Calibri"/>
        <family val="2"/>
        <scheme val="minor"/>
      </rPr>
      <t>En proceso</t>
    </r>
    <r>
      <rPr>
        <sz val="8"/>
        <rFont val="Calibri"/>
        <family val="2"/>
        <scheme val="minor"/>
      </rPr>
      <t>:  Se prevé la implementación en el período 2022-2, actualmente se están solicitando los usuarios y contraseñas a la administradora del aplicativo SEVEN.  Actualmente se está utilizando el formato físico con el fin de no atrasar el proceso</t>
    </r>
  </si>
  <si>
    <t xml:space="preserve">Operativo </t>
  </si>
  <si>
    <r>
      <rPr>
        <b/>
        <sz val="8"/>
        <rFont val="Calibri"/>
        <family val="2"/>
        <scheme val="minor"/>
      </rPr>
      <t>Cerrada y permanente</t>
    </r>
    <r>
      <rPr>
        <sz val="8"/>
        <rFont val="Calibri"/>
        <family val="2"/>
        <scheme val="minor"/>
      </rPr>
      <t>:  En mayo de 2021se llevó a cabo la ceremonia de reconocimiento de manera virtual como inicio del nuevo programa para  pensionados de la Seccional en la Ruta de mi vida, se homenajearon a 15 docentes y admirativos.  A los cuales se les hizo entrega de una resolución firmada por la Presidencia y  Rectoría Seccional.  
Dentro del programa las coordinaciones elaboraron las actividades correspondientes ofrecidas a la población, donde se realizó convocatoria  por medio electrónico y telefónico.  No hubo respuesta</t>
    </r>
  </si>
  <si>
    <r>
      <rPr>
        <b/>
        <sz val="8"/>
        <rFont val="Calibri"/>
        <family val="2"/>
        <scheme val="minor"/>
      </rPr>
      <t>Cerrado y permanente</t>
    </r>
    <r>
      <rPr>
        <sz val="8"/>
        <rFont val="Calibri"/>
        <family val="2"/>
        <scheme val="minor"/>
      </rPr>
      <t>:  Se implementó el sistema de adviser de actualización de egresados del orden nacional: Se actualizaron por este medio 229 egresados y por el sistema normal de la oficina de egresados fueron 13.792 (incluye adviser)</t>
    </r>
  </si>
  <si>
    <t xml:space="preserve">Estrategico </t>
  </si>
  <si>
    <r>
      <rPr>
        <b/>
        <sz val="8"/>
        <rFont val="Calibri"/>
        <family val="2"/>
        <scheme val="minor"/>
      </rPr>
      <t>Cerrada y permanente</t>
    </r>
    <r>
      <rPr>
        <sz val="8"/>
        <rFont val="Calibri"/>
        <family val="2"/>
        <scheme val="minor"/>
      </rPr>
      <t>:  Cerrada y permanente: Desde la Dirección de Planeación Seccional se han realizado reuniones con la sede principal con el fin de mejorar el proceso de seguimiento al PIDI, donde la Seccional hizo una mejora al formato de seguimiento, alineando los indicadores de aseguramiento de la calidad académica con el SGC y PIDI, buscando mayor eficiencia en la calidad de la  información  y resultado de  indicadores, lo anterior fue socializado con la sede principal.</t>
    </r>
  </si>
  <si>
    <r>
      <rPr>
        <b/>
        <sz val="8"/>
        <color rgb="FFFF0000"/>
        <rFont val="Calibri"/>
        <family val="2"/>
        <scheme val="minor"/>
      </rPr>
      <t xml:space="preserve">En proceso: </t>
    </r>
    <r>
      <rPr>
        <sz val="8"/>
        <rFont val="Calibri"/>
        <family val="2"/>
        <scheme val="minor"/>
      </rPr>
      <t xml:space="preserve"> Se tiene proyectada para la próxima vigencia, 2022, continuar con la implementación de la norma en cuanto a infraestructura y solicitar la visita de preauditoria para realizar las acciones de mejora a que haya lugar y solicitar finalmente la visita de los auditores de calidad a que haya lugar</t>
    </r>
  </si>
  <si>
    <t>DOC- Derecho CPS</t>
  </si>
  <si>
    <r>
      <rPr>
        <b/>
        <sz val="8"/>
        <rFont val="Calibri"/>
        <family val="2"/>
        <scheme val="minor"/>
      </rPr>
      <t>Cerrada y permanente</t>
    </r>
    <r>
      <rPr>
        <sz val="8"/>
        <rFont val="Calibri"/>
        <family val="2"/>
        <scheme val="minor"/>
      </rPr>
      <t xml:space="preserve">: Durante la vigencia se implementaron 10 aulas con un total de 13 profesores, el poco incremento se debió a la utilización de la plataforma microsoft teams como principal apoyo a la presencialidad asistida por efectos de la pandemia, 
</t>
    </r>
  </si>
  <si>
    <t>Estratégico</t>
  </si>
  <si>
    <r>
      <rPr>
        <b/>
        <sz val="8"/>
        <rFont val="Calibri"/>
        <family val="2"/>
        <scheme val="minor"/>
      </rPr>
      <t>Cerrada y permanente</t>
    </r>
    <r>
      <rPr>
        <sz val="8"/>
        <rFont val="Calibri"/>
        <family val="2"/>
        <scheme val="minor"/>
      </rPr>
      <t xml:space="preserve">: Se tiene claramente definido el origen de la información primaria
Se realiza búsqueda de información cada vez que se requiere
Desde la Facultad de ingenierías se tiene la cultura del registro de la información cada vez que se realizan actividades o eventos
Registro oportunos por los aplicativos que tributan al SIGUL
</t>
    </r>
  </si>
  <si>
    <r>
      <rPr>
        <b/>
        <sz val="8"/>
        <color rgb="FFFF0000"/>
        <rFont val="Calibri"/>
        <family val="2"/>
        <scheme val="minor"/>
      </rPr>
      <t>En proceso</t>
    </r>
    <r>
      <rPr>
        <sz val="8"/>
        <rFont val="Calibri"/>
        <family val="2"/>
        <scheme val="minor"/>
      </rPr>
      <t xml:space="preserve">:  Debido a priorización desde la sede principal de implementar los resultados de aprendizaje de programa, se suspendió termporalmente el rediseño de los PEP de la Facultad bajo concepto multicampus, por lo cual se culminará el procesos durante la vigencia 2022.
</t>
    </r>
  </si>
  <si>
    <r>
      <rPr>
        <b/>
        <sz val="8"/>
        <rFont val="Calibri"/>
        <family val="2"/>
        <scheme val="minor"/>
      </rPr>
      <t>Cerrado y permanente:</t>
    </r>
    <r>
      <rPr>
        <sz val="8"/>
        <rFont val="Calibri"/>
        <family val="2"/>
        <scheme val="minor"/>
      </rPr>
      <t xml:space="preserve">
1. Se realizó seguimiento  al cumplimiento de los requisitos de la convocatoria para la clasificación de grupos en cada uno de los grupos de investigación . 
2. Se realizó capacitación a los docentes investigadores sobre el modelo de MINCIENCIAS  
3. Se realizó capacitación a los docentes investigadores en generación de nuevo conocimiento en Mendelev</t>
    </r>
  </si>
  <si>
    <r>
      <rPr>
        <b/>
        <sz val="8"/>
        <rFont val="Calibri"/>
        <family val="2"/>
        <scheme val="minor"/>
      </rPr>
      <t>Cerrado y permanente</t>
    </r>
    <r>
      <rPr>
        <sz val="8"/>
        <rFont val="Calibri"/>
        <family val="2"/>
        <scheme val="minor"/>
      </rPr>
      <t>:  Se realizó el tramite pertinente ante MINCIENCIAS, logrando la firma del contrato de financiación del proyecto</t>
    </r>
  </si>
  <si>
    <r>
      <rPr>
        <b/>
        <sz val="8"/>
        <rFont val="Calibri"/>
        <family val="2"/>
        <scheme val="minor"/>
      </rPr>
      <t>Cerrada y permanente:</t>
    </r>
    <r>
      <rPr>
        <sz val="8"/>
        <rFont val="Calibri"/>
        <family val="2"/>
        <scheme val="minor"/>
      </rPr>
      <t xml:space="preserve">  Se viene trabajando con los entes territoriales en proyectos de impacto social que contribuyen a la transformación del territorio . Se trabajó con la alcaldía de Pereira en el fortalecimiento del nodo de biotecnología.</t>
    </r>
  </si>
  <si>
    <t>Tecnologico</t>
  </si>
  <si>
    <r>
      <rPr>
        <b/>
        <sz val="8"/>
        <rFont val="Calibri"/>
        <family val="2"/>
        <scheme val="minor"/>
      </rPr>
      <t>Cerrado y permanente</t>
    </r>
    <r>
      <rPr>
        <sz val="8"/>
        <rFont val="Calibri"/>
        <family val="2"/>
        <scheme val="minor"/>
      </rPr>
      <t>:  Durante el año 2021 se implementó el registro de seguimiento de las prácticas empresariales por el kawak y se obtuvieron los registros esperados.  Una vez finalizado el 2021-2 se identificó falta de soportes por parte de algunos estudiantes en el sistema, razón por la cual se recibieron posteriormente a través del correo electrónico (empresarial.pei@unilibre.edu.co)</t>
    </r>
  </si>
  <si>
    <r>
      <rPr>
        <b/>
        <sz val="8"/>
        <rFont val="Calibri"/>
        <family val="2"/>
        <scheme val="minor"/>
      </rPr>
      <t>Cerrada y permanente:</t>
    </r>
    <r>
      <rPr>
        <sz val="8"/>
        <rFont val="Calibri"/>
        <family val="2"/>
        <scheme val="minor"/>
      </rPr>
      <t xml:space="preserve">  Durante el segundo semestre del año, se han realizado 3 brigadas jurídicas : Una en el parque industrial , AMCOVE y la Conciliaton del Minjusticia</t>
    </r>
  </si>
  <si>
    <r>
      <rPr>
        <b/>
        <sz val="8"/>
        <rFont val="Calibri"/>
        <family val="2"/>
        <scheme val="minor"/>
      </rPr>
      <t xml:space="preserve">Cerrado:  </t>
    </r>
    <r>
      <rPr>
        <sz val="8"/>
        <rFont val="Calibri"/>
        <family val="2"/>
        <scheme val="minor"/>
      </rPr>
      <t>En consenso nacional, se asignó como responsable del monitoreo del Ezproxi a la Directora de la Biblioteca de la Seccional Pereira</t>
    </r>
  </si>
  <si>
    <r>
      <rPr>
        <b/>
        <sz val="8"/>
        <rFont val="Calibri"/>
        <family val="2"/>
        <scheme val="minor"/>
      </rPr>
      <t xml:space="preserve">Cerrada y permanente: </t>
    </r>
    <r>
      <rPr>
        <sz val="8"/>
        <rFont val="Calibri"/>
        <family val="2"/>
        <scheme val="minor"/>
      </rPr>
      <t xml:space="preserve"> Se hace control previo a las facturas que incluyen  servicios o bienes grabados , actuando asi preventivamente</t>
    </r>
  </si>
  <si>
    <r>
      <rPr>
        <b/>
        <sz val="8"/>
        <rFont val="Calibri"/>
        <family val="2"/>
        <scheme val="minor"/>
      </rPr>
      <t>Cerrada y permanente</t>
    </r>
    <r>
      <rPr>
        <sz val="8"/>
        <rFont val="Calibri"/>
        <family val="2"/>
        <scheme val="minor"/>
      </rPr>
      <t xml:space="preserve">:  Se realiza el monitoreo y seguimiento de las condiciones ambientales del depósito de Archivo Central de forma mensual a través de un formato seccional,  se registra a diario este seguimiento.
Se realizo el mantenimiento, orden y aseo del depósito de Archivo Central, que implica la limpieza de todos los estantes, pisos, paredes y unidades de conservación, incluyendo el aspirado interno y externo de los mobiliarios de archivo. Toda esta labor fue realizada por el personal de ASSERVI con el acompañamiento del personal de Gestión Documental, el día sábado 13 de marzo, de 9:00 a.m. a 12:00m.
</t>
    </r>
  </si>
  <si>
    <r>
      <rPr>
        <b/>
        <sz val="8"/>
        <color rgb="FFFF0000"/>
        <rFont val="Calibri"/>
        <family val="2"/>
        <scheme val="minor"/>
      </rPr>
      <t>En proceso</t>
    </r>
    <r>
      <rPr>
        <sz val="8"/>
        <rFont val="Calibri"/>
        <family val="2"/>
        <scheme val="minor"/>
      </rPr>
      <t>: Se realizó socialización en Comité Primario de Gestión Documental en la sede principal en el que se contemplaron  los cambios necesarios en el proceso de Actualización de TRD. Actividad que se llevó a cabo con todas las seccionales de manera remota, pendiente socializar con los líderes de proceso de las seccionales las TRD aprobadas</t>
    </r>
  </si>
  <si>
    <t xml:space="preserve">Financiero </t>
  </si>
  <si>
    <r>
      <rPr>
        <b/>
        <sz val="8"/>
        <rFont val="Calibri"/>
        <family val="2"/>
        <scheme val="minor"/>
      </rPr>
      <t>Cerrada y permanente:</t>
    </r>
    <r>
      <rPr>
        <sz val="8"/>
        <rFont val="Calibri"/>
        <family val="2"/>
        <scheme val="minor"/>
      </rPr>
      <t xml:space="preserve"> Se tiene implementada la facturación electrónica en la seccional, cumpliendo con las normas fiscales</t>
    </r>
  </si>
  <si>
    <r>
      <rPr>
        <b/>
        <sz val="8"/>
        <rFont val="Calibri"/>
        <family val="2"/>
        <scheme val="minor"/>
      </rPr>
      <t xml:space="preserve">Cerrada y permanente:  </t>
    </r>
    <r>
      <rPr>
        <sz val="8"/>
        <rFont val="Calibri"/>
        <family val="2"/>
        <scheme val="minor"/>
      </rPr>
      <t>En el mes de febrero de 2022, se realizó capacitación a los Jefes de áreas académicas y administrativas para la realización de la evaluación de desempeño por el aplicativo KACTUS.</t>
    </r>
  </si>
  <si>
    <r>
      <rPr>
        <b/>
        <sz val="8"/>
        <rFont val="Calibri"/>
        <family val="2"/>
        <scheme val="minor"/>
      </rPr>
      <t xml:space="preserve">Cerrada y permanente: </t>
    </r>
    <r>
      <rPr>
        <sz val="8"/>
        <rFont val="Calibri"/>
        <family val="2"/>
        <scheme val="minor"/>
      </rPr>
      <t xml:space="preserve"> Se programaron y ejecutaron las capacitaciones de trabajo en alturas para la persona encargada en servicios generales y un funcionario de Bienestar Universitario, quien hará las veces de Coordinador de trabajo en alturas, cumpliendo así con la resolución No. 1409 de 2012</t>
    </r>
  </si>
  <si>
    <r>
      <rPr>
        <b/>
        <sz val="8"/>
        <rFont val="Calibri"/>
        <family val="2"/>
        <scheme val="minor"/>
      </rPr>
      <t xml:space="preserve">Cerrada y permanente:  </t>
    </r>
    <r>
      <rPr>
        <sz val="8"/>
        <rFont val="Calibri"/>
        <family val="2"/>
        <scheme val="minor"/>
      </rPr>
      <t xml:space="preserve"> Se hizo  control y seguimiento a la realización de todas las las´pruebas logrando que la  actualización funcionara de manera correcta, actividad que se realiza cada que la sede principal informa de las actualizaciones</t>
    </r>
  </si>
  <si>
    <r>
      <rPr>
        <b/>
        <sz val="8"/>
        <rFont val="Calibri"/>
        <family val="2"/>
        <scheme val="minor"/>
      </rPr>
      <t xml:space="preserve">Cerrada y permanente:  </t>
    </r>
    <r>
      <rPr>
        <sz val="8"/>
        <rFont val="Calibri"/>
        <family val="2"/>
        <scheme val="minor"/>
      </rPr>
      <t>Desde junio de 2021, se habilitó la plataforma para que los estudiantes realicen las solicitudes de preparatorios a través de la plataforma SINUGWT, previa capacitación a estudiantes y Jefes de Área</t>
    </r>
  </si>
  <si>
    <r>
      <rPr>
        <b/>
        <sz val="8"/>
        <rFont val="Calibri"/>
        <family val="2"/>
        <scheme val="minor"/>
      </rPr>
      <t>Cerrado</t>
    </r>
    <r>
      <rPr>
        <sz val="8"/>
        <rFont val="Calibri"/>
        <family val="2"/>
        <scheme val="minor"/>
      </rPr>
      <t>: Se renovó el contrato de mantenimiento del software y equipamiento con tiempos adecuados de respuesta en el mes de noviembre de 2021, lo cual previene fallas en el sistema de identificación de acceso con tarjetas</t>
    </r>
  </si>
  <si>
    <r>
      <rPr>
        <b/>
        <sz val="8"/>
        <color rgb="FFFF0000"/>
        <rFont val="Calibri"/>
        <family val="2"/>
        <scheme val="minor"/>
      </rPr>
      <t>Se elimina y cierra:</t>
    </r>
    <r>
      <rPr>
        <sz val="8"/>
        <color rgb="FFFF0000"/>
        <rFont val="Calibri"/>
        <family val="2"/>
        <scheme val="minor"/>
      </rPr>
      <t xml:space="preserve"> </t>
    </r>
    <r>
      <rPr>
        <sz val="8"/>
        <rFont val="Calibri"/>
        <family val="2"/>
        <scheme val="minor"/>
      </rPr>
      <t>No hay viabilidad del proyecto por no estar dentro de los impactos ambientales prioritarios</t>
    </r>
  </si>
  <si>
    <t>En la Seccional  durante el año 2021, se identificaron 27 riesgos y 76 oportunidades para mitigar o eliminar los riesgos, de las cuales 64 se encuentran cerradas y 12 en proceso, equivalente al 84,21% de cumplimiento en el cierre de las mismas. Los procesos que mayor número de riesgos identificaron fueron Docencia y proyección social. Igualmente para los procesos de Gestión Documental y Sistema de Gestión de calidad los riesgos son del orden nacional</t>
  </si>
  <si>
    <t xml:space="preserve"> La no renovación de acreditación institucional o de programas </t>
  </si>
  <si>
    <t>TRATAMIENTO</t>
  </si>
  <si>
    <t>1. Consolidación de la información no contenida en el software SIGUL y alineación de las directivas de la seccional para el cumplimiento de los planes de mejoramiento del programa en línea con la normatividad vigente
2. Construcción de la información inexistente
3. Búsqueda en las diferentes fuentes de información.
4. Identificar las fuentes de información para determinar confiabilidad y veracidad</t>
  </si>
  <si>
    <t>Seguimiento y acompañamiento a los auditores internos de calidad Seccional Pereira</t>
  </si>
  <si>
    <t xml:space="preserve">Las auditorías internas de la calidad pueden presentar desviaciones en el cumplimiento del objetivo y criterios auditar; debido a la realización de los auditorias de manera remota. </t>
  </si>
  <si>
    <t>ASEGURAMIENTO DE LA CALIDAD</t>
  </si>
  <si>
    <t>GESTIÓN DE ADQUISICIONES Y SUMINISTROS</t>
  </si>
  <si>
    <t>Hacerles acompañamiento permanente a los proveedores en el momento de realizar la inscripción</t>
  </si>
  <si>
    <t xml:space="preserve">Documentos incompletos del proveedores para el proceso de inscripción </t>
  </si>
  <si>
    <t>Capacitación a todos los jefes de aéreas académicas y administrativas y sus auxiliares, mostrando las bondades del sistema para la evaluación de proveedores</t>
  </si>
  <si>
    <t>Resistencia al cambio para realizar la evaluación por SEVEN</t>
  </si>
  <si>
    <t>BIENESTAR UNIVERSITARIO</t>
  </si>
  <si>
    <t>1. Realizar una adecuada sensibilización al momento de ofertar el programa de pensionados "En la ruta de mi vida" 
2. Tener en cuenta las recomendaciones de la población objetivo, con el fin de generar las oportunidades</t>
  </si>
  <si>
    <t xml:space="preserve">Resistencia al programa de pensionados "En la ruta de mi vida"   </t>
  </si>
  <si>
    <t>Capacitación permanente y adecuado seguimiento</t>
  </si>
  <si>
    <t xml:space="preserve">Que la información de los egresados no sea ingresada de forma correcta, lo que generaría desactualización de la base de datos e información errada </t>
  </si>
  <si>
    <t>DIRECCIÓN ESTRATÉGICA</t>
  </si>
  <si>
    <t>Comunicación y motivación a las directivas nacionales para alinear los PAT con visión multicampus</t>
  </si>
  <si>
    <t xml:space="preserve">Falta de visión multicampus en la formulación de los PAT </t>
  </si>
  <si>
    <t>DOC- Salud C.E.N</t>
  </si>
  <si>
    <t>Seguimiento permanente a la ejecución de las actividades programadas para implementación de la norma</t>
  </si>
  <si>
    <t>No acreditación del laboratorio de investigación del programa de Microbiologíaen ISO 17025</t>
  </si>
  <si>
    <t>Capacitación y sensibilización a los docentes en la implementación de aulas virtuales</t>
  </si>
  <si>
    <t xml:space="preserve">Desinterés de los docentes en la implementación de aulas virtuales  </t>
  </si>
  <si>
    <t xml:space="preserve">1. Identificación de origen de la información.
2. Búsqueda en las diferentes fuentes de información.
3. Construcción de la información inexistentes.
4. Consolidación de la información no contenida en el software SIGUL para reporte de informes seccionales y nacionales
</t>
  </si>
  <si>
    <t>Que el Ministerio de Educación niegue el registro calificado</t>
  </si>
  <si>
    <t>Recibir por parte de los Directores de Programa las capacitaciones necesarias para la actualización de los PEP.</t>
  </si>
  <si>
    <t xml:space="preserve">Que no se cumplan las actualizaciones de los PEP </t>
  </si>
  <si>
    <t>DOC- Ingenierías</t>
  </si>
  <si>
    <t>INTERNACIONALIZACIÓN</t>
  </si>
  <si>
    <t>INVESTIGACIÓN</t>
  </si>
  <si>
    <t>PROYECCIÓN SOCIAL</t>
  </si>
  <si>
    <t>Cada vez que se renueven los registros calificados solicitar al área de Comunicaciones la actualización de la información del E-book.</t>
  </si>
  <si>
    <t xml:space="preserve">Desactualización de información del E-book. </t>
  </si>
  <si>
    <t>Es posible mitigar parte del riesgo a partir de la verificación de productos, de los soportes correspondientes y el correcto diligenciamiento de los productos en la dimensiones del modelo Minciencias.</t>
  </si>
  <si>
    <t>Cambios en la clasificación de los grupos de investigación y de reconocimiento de docentes.</t>
  </si>
  <si>
    <t>Sensibilizar y socializar oportunamente el proyecto formulado.</t>
  </si>
  <si>
    <t xml:space="preserve">Extemporaneidad en el trámite de convocatoria No.893  </t>
  </si>
  <si>
    <t>Capacitación permanente y adecuado seguimiento por parte de los docentes</t>
  </si>
  <si>
    <t xml:space="preserve">Información de Prácticas en Kawak incorrecta </t>
  </si>
  <si>
    <t>Hacer con antelación las gestiones necesarias con los secretarios de gobierno, para garantizar el éxito de las brigadas.</t>
  </si>
  <si>
    <t xml:space="preserve">Que no se puedan realizar las brigadas </t>
  </si>
  <si>
    <t>Asignar un responsable de monitorear el acceso a las bases de datos</t>
  </si>
  <si>
    <t>Fallas de infraestructura tecnológica para la prestación de los servicios virtuales SIBUL</t>
  </si>
  <si>
    <t>GESTIÓN DE BIBLIOTECA</t>
  </si>
  <si>
    <t>GESTIÓN DE AUDITORÍA INTERNA</t>
  </si>
  <si>
    <t>Hacer verificación previa de las facturas que incluyan servicios o bienes gravados, con el fin de actuar como órgano preventivo</t>
  </si>
  <si>
    <t xml:space="preserve">No hacer control previo al Incumplimiento de la RESOLUCIÓN NÚMERO 9061 de Diciembre 10 2020 de la Dian  
</t>
  </si>
  <si>
    <t>GESTIÓN DOCUMENTAL</t>
  </si>
  <si>
    <t>1. Realizar seguimiento de las condiciones de humedad, temperatura, locativas y de seguridad de los depósitos.
2. Realizar verificación de la integridad de los documentos recepcionados, radicados, transferidos, consultados y/o prestados en el momento de la devolución o entrega de los mismos.</t>
  </si>
  <si>
    <t xml:space="preserve">Gestión documental (Riesgos nacionales):  
ID73: Riesgo (2019):  Pérdida, modificación o deterioro biológico de los documentos </t>
  </si>
  <si>
    <t>Teniendo en cuenta los cambios de estructura orgánica y de funciones que se han generado en los últimos años con los cambios administrativos, y, que probablemente se ha generado documentación adicional en las UAA y en los procesos en general a causa del cambio en el alcance del SGC y de los proyectos de integración tecnológica, se debe realizar una actualización delas TRD, dejando la evidencia en la bitácora, para garantizar que las UAA y los procesos continúen con el proceso de clasificación y organización documental.</t>
  </si>
  <si>
    <t xml:space="preserve">Gestión documental (Riesgos nacionales):  
ID78: Riesgo (2019):  Desactualización de Tablas de Retención Documental </t>
  </si>
  <si>
    <t>1. Se hace necesario dar capacitación a las siguientes áreas: 1. Registro y control 
2. Auxiliares de Tesorería 
3. Auxiliares de Contabilidad 
4. Centro de conciliación Alberto Mesa Abadía 
5. Promoción y mercadeo</t>
  </si>
  <si>
    <t>Facturación Electrónica</t>
  </si>
  <si>
    <t>CAPACITACIÓN A LIDERES DE PROCESO EN IMPLEMENTACIÓN DE LA EVALUACIÓN DE desempeño A TRAVÉS DEL APLICATIVO KACTUS</t>
  </si>
  <si>
    <t>Resistencia al cambio evaluación de desempeño por KACTUS</t>
  </si>
  <si>
    <t>Solicitar programación previa de trabajo en alturas a servicios generales, realizar acompañamiento a las tareas críticas, y hacer seguimiento al cumplimiento de requisitos</t>
  </si>
  <si>
    <t xml:space="preserve">Incumplimiento de requisitos para trabajo en alturas
</t>
  </si>
  <si>
    <t>Hacer control y seguimiento a la realización de todas las las´pruebas para que la actualización funcione correctamente</t>
  </si>
  <si>
    <t>No funcione correctamente la nueva versión de seven</t>
  </si>
  <si>
    <t>Realizar capacitación a los jefes de área, sobre el buen manejo de la parametrización de las fechas de preparatorios, permitiendo la importancia de cumplir con la programación de las fechas, para que los estudiantes puedan realizar sus solicitudes, en los tiempos estipulados</t>
  </si>
  <si>
    <t>Que no se realice oportunamten la parametrizaicon del sistema para la solicitud de preparatorio</t>
  </si>
  <si>
    <t>CONTRATO DE MANTENIMIENTO DEL SOFTWARE Y EQUIPAMENTO CON TIEMPOS ADECUADOS DE RESPUESTA.</t>
  </si>
  <si>
    <t>FALLAS EN EL SISTEMAS DE IDENTIFICACION DE ACCESO CON TARJETAS</t>
  </si>
  <si>
    <t>Cronograma anual de Mantenimiento del Jardín ZEN</t>
  </si>
  <si>
    <t xml:space="preserve">Deterioro Jardín ZEN  </t>
  </si>
  <si>
    <r>
      <rPr>
        <b/>
        <sz val="8"/>
        <rFont val="Calibri"/>
        <family val="2"/>
        <scheme val="minor"/>
      </rPr>
      <t>Cerrado y permanente:</t>
    </r>
    <r>
      <rPr>
        <sz val="8"/>
        <rFont val="Calibri"/>
        <family val="2"/>
        <scheme val="minor"/>
      </rPr>
      <t xml:space="preserve">  Se hizo socialización a través de boletín informativo a toda la comunidad, igualmente se tiene publicado el E-Book de todas las seccionales en el micrositio , para el período 2022, se espera tenerlo como boletín estadístico de la seccional de los últimos 5 años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</si>
</sst>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color theme="1"/>
      <name val="Arial"/>
      <family val="2"/>
    </font>
    <font>
      <sz val="11"/>
      <color theme="1"/>
      <name val="Calibri"/>
      <family val="2"/>
      <scheme val="minor"/>
    </font>
    <font>
      <sz val="10"/>
      <name val="Arial"/>
      <family val="2"/>
    </font>
    <font>
      <b/>
      <sz val="10"/>
      <name val="Arial"/>
      <family val="2"/>
    </font>
    <font>
      <sz val="12"/>
      <name val="Arial"/>
      <family val="2"/>
    </font>
    <font>
      <sz val="9"/>
      <name val="Arial"/>
      <family val="2"/>
    </font>
    <font>
      <b/>
      <sz val="11"/>
      <name val="Calibri"/>
      <family val="2"/>
    </font>
    <font>
      <b/>
      <sz val="10"/>
      <name val="Calibri"/>
      <family val="2"/>
    </font>
    <font>
      <b/>
      <sz val="9"/>
      <name val="Arial"/>
      <family val="2"/>
    </font>
    <font>
      <b/>
      <sz val="8"/>
      <name val="Arial"/>
      <family val="2"/>
    </font>
    <font>
      <sz val="11"/>
      <name val="Calibri"/>
      <family val="2"/>
      <scheme val="minor"/>
    </font>
    <font>
      <b/>
      <sz val="11"/>
      <name val="Calibri"/>
      <family val="2"/>
      <scheme val="minor"/>
    </font>
    <font>
      <b/>
      <sz val="18"/>
      <name val="Arial"/>
      <family val="2"/>
    </font>
    <font>
      <b/>
      <sz val="10"/>
      <color indexed="81"/>
      <name val="Tahoma"/>
      <family val="2"/>
    </font>
    <font>
      <sz val="10"/>
      <color indexed="81"/>
      <name val="Tahoma"/>
      <family val="2"/>
    </font>
    <font>
      <b/>
      <sz val="9"/>
      <color indexed="81"/>
      <name val="Tahoma"/>
      <family val="2"/>
    </font>
    <font>
      <sz val="9"/>
      <color indexed="81"/>
      <name val="Tahoma"/>
      <family val="2"/>
    </font>
    <font>
      <sz val="11"/>
      <color rgb="FFFF0000"/>
      <name val="Calibri"/>
      <family val="2"/>
      <scheme val="minor"/>
    </font>
    <font>
      <b/>
      <sz val="8"/>
      <name val="Calibri"/>
      <family val="2"/>
    </font>
    <font>
      <b/>
      <sz val="12"/>
      <name val="Calibri"/>
      <family val="2"/>
      <scheme val="minor"/>
    </font>
    <font>
      <sz val="8"/>
      <name val="Calibri"/>
      <family val="2"/>
      <scheme val="minor"/>
    </font>
    <font>
      <b/>
      <sz val="8"/>
      <name val="Calibri"/>
      <family val="2"/>
      <scheme val="minor"/>
    </font>
    <font>
      <sz val="7"/>
      <name val="Calibri"/>
      <family val="2"/>
      <scheme val="minor"/>
    </font>
    <font>
      <b/>
      <sz val="8"/>
      <color rgb="FFFF0000"/>
      <name val="Calibri"/>
      <family val="2"/>
      <scheme val="minor"/>
    </font>
    <font>
      <sz val="8"/>
      <color rgb="FFFF0000"/>
      <name val="Calibri"/>
      <family val="2"/>
      <scheme val="minor"/>
    </font>
    <font>
      <b/>
      <sz val="14"/>
      <name val="Arial"/>
      <family val="2"/>
    </font>
    <font>
      <sz val="10"/>
      <name val="Calibri"/>
      <family val="2"/>
      <scheme val="minor"/>
    </font>
    <font>
      <b/>
      <sz val="12"/>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s>
  <cellStyleXfs count="5">
    <xf numFmtId="0" fontId="0" fillId="0" borderId="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102">
    <xf numFmtId="0" fontId="0" fillId="0" borderId="0" xfId="0"/>
    <xf numFmtId="0" fontId="4" fillId="3" borderId="0" xfId="1" applyFont="1" applyFill="1" applyBorder="1" applyAlignment="1">
      <alignment horizontal="center"/>
    </xf>
    <xf numFmtId="0" fontId="4" fillId="0" borderId="0" xfId="1" applyFont="1" applyFill="1" applyBorder="1" applyAlignment="1">
      <alignment horizontal="center"/>
    </xf>
    <xf numFmtId="0" fontId="5" fillId="0" borderId="0" xfId="1" applyFont="1"/>
    <xf numFmtId="0" fontId="6" fillId="0" borderId="2" xfId="1" applyFont="1" applyBorder="1" applyAlignment="1">
      <alignment horizontal="justify" vertical="center" wrapText="1"/>
    </xf>
    <xf numFmtId="0" fontId="6" fillId="0" borderId="3" xfId="1" applyFont="1" applyBorder="1" applyAlignment="1">
      <alignment horizontal="justify" vertical="center" wrapText="1"/>
    </xf>
    <xf numFmtId="0" fontId="6" fillId="0" borderId="3" xfId="1" applyFont="1" applyBorder="1" applyAlignment="1">
      <alignment horizontal="center" vertical="center" wrapText="1"/>
    </xf>
    <xf numFmtId="0" fontId="6" fillId="0" borderId="5" xfId="1" applyFont="1" applyBorder="1" applyAlignment="1">
      <alignment horizontal="center" vertical="center" wrapText="1"/>
    </xf>
    <xf numFmtId="10" fontId="7" fillId="0" borderId="7" xfId="1" applyNumberFormat="1" applyFont="1" applyBorder="1" applyAlignment="1">
      <alignment horizontal="center" vertical="center" wrapText="1"/>
    </xf>
    <xf numFmtId="10" fontId="7" fillId="0" borderId="8" xfId="1" applyNumberFormat="1" applyFont="1" applyBorder="1" applyAlignment="1">
      <alignment horizontal="center" vertical="center" wrapText="1"/>
    </xf>
    <xf numFmtId="10" fontId="7" fillId="3" borderId="8" xfId="2" applyNumberFormat="1" applyFont="1" applyFill="1" applyBorder="1" applyAlignment="1">
      <alignment horizontal="center" vertical="center" wrapText="1"/>
    </xf>
    <xf numFmtId="10" fontId="2" fillId="3" borderId="8" xfId="1" applyNumberFormat="1" applyFont="1" applyFill="1" applyBorder="1" applyAlignment="1">
      <alignment horizontal="center" vertical="center"/>
    </xf>
    <xf numFmtId="10" fontId="2" fillId="3" borderId="13" xfId="1" applyNumberFormat="1" applyFont="1" applyFill="1" applyBorder="1" applyAlignment="1">
      <alignment horizontal="center" vertical="center"/>
    </xf>
    <xf numFmtId="10" fontId="7" fillId="0" borderId="0" xfId="1" applyNumberFormat="1" applyFont="1" applyBorder="1" applyAlignment="1">
      <alignment horizontal="center" vertical="center" wrapText="1"/>
    </xf>
    <xf numFmtId="10" fontId="7" fillId="0" borderId="19" xfId="1" applyNumberFormat="1" applyFont="1" applyBorder="1" applyAlignment="1">
      <alignment horizontal="center" vertical="center" wrapText="1"/>
    </xf>
    <xf numFmtId="10" fontId="7" fillId="3" borderId="19" xfId="2" applyNumberFormat="1" applyFont="1" applyFill="1" applyBorder="1" applyAlignment="1">
      <alignment horizontal="center" vertical="center" wrapText="1"/>
    </xf>
    <xf numFmtId="10" fontId="7" fillId="3" borderId="0" xfId="2" applyNumberFormat="1" applyFont="1" applyFill="1" applyBorder="1" applyAlignment="1">
      <alignment horizontal="center" vertical="center" wrapText="1"/>
    </xf>
    <xf numFmtId="10" fontId="2" fillId="3" borderId="0" xfId="1" applyNumberFormat="1" applyFont="1" applyFill="1" applyBorder="1" applyAlignment="1">
      <alignment horizontal="center" vertical="center"/>
    </xf>
    <xf numFmtId="0" fontId="2" fillId="3" borderId="0" xfId="1" applyFont="1" applyFill="1" applyBorder="1" applyAlignment="1">
      <alignment horizontal="center" wrapText="1"/>
    </xf>
    <xf numFmtId="0" fontId="9" fillId="2" borderId="12" xfId="3" applyFont="1" applyFill="1" applyBorder="1" applyAlignment="1">
      <alignment horizontal="justify" vertical="center"/>
    </xf>
    <xf numFmtId="0" fontId="10" fillId="0" borderId="3" xfId="3" applyFont="1" applyBorder="1" applyAlignment="1">
      <alignment vertical="center"/>
    </xf>
    <xf numFmtId="0" fontId="10" fillId="0" borderId="1" xfId="3" applyFont="1" applyBorder="1" applyAlignment="1">
      <alignment vertical="center"/>
    </xf>
    <xf numFmtId="0" fontId="10" fillId="0" borderId="8" xfId="3" applyFont="1" applyBorder="1" applyAlignment="1">
      <alignment vertical="center"/>
    </xf>
    <xf numFmtId="0" fontId="10" fillId="4" borderId="8" xfId="3" applyFont="1" applyFill="1" applyBorder="1" applyAlignment="1">
      <alignment horizontal="center" vertical="center"/>
    </xf>
    <xf numFmtId="0" fontId="10" fillId="4" borderId="1" xfId="3" applyFont="1" applyFill="1" applyBorder="1" applyAlignment="1">
      <alignment horizontal="center" vertical="center"/>
    </xf>
    <xf numFmtId="0" fontId="11" fillId="3" borderId="3" xfId="3" applyFont="1" applyFill="1" applyBorder="1" applyAlignment="1">
      <alignment horizontal="center" vertical="center"/>
    </xf>
    <xf numFmtId="0" fontId="12" fillId="5" borderId="18" xfId="3" applyFont="1" applyFill="1" applyBorder="1" applyAlignment="1">
      <alignment horizontal="justify" vertical="center"/>
    </xf>
    <xf numFmtId="0" fontId="12" fillId="5" borderId="14" xfId="3" applyFont="1" applyFill="1" applyBorder="1" applyAlignment="1">
      <alignment horizontal="center" vertical="center"/>
    </xf>
    <xf numFmtId="0" fontId="12" fillId="5" borderId="14" xfId="3" applyFont="1" applyFill="1" applyBorder="1" applyAlignment="1">
      <alignment vertical="center"/>
    </xf>
    <xf numFmtId="0" fontId="12" fillId="5" borderId="14" xfId="3" applyFont="1" applyFill="1" applyBorder="1" applyAlignment="1">
      <alignment horizontal="justify" vertical="center"/>
    </xf>
    <xf numFmtId="0" fontId="10" fillId="0" borderId="3" xfId="3" applyFont="1" applyBorder="1" applyAlignment="1">
      <alignment horizontal="center" vertical="center"/>
    </xf>
    <xf numFmtId="0" fontId="10" fillId="0" borderId="1" xfId="3" applyFont="1" applyBorder="1" applyAlignment="1">
      <alignment horizontal="center" vertical="center"/>
    </xf>
    <xf numFmtId="0" fontId="3" fillId="4" borderId="9" xfId="3" applyFont="1" applyFill="1" applyBorder="1" applyAlignment="1">
      <alignment horizontal="center" vertical="center" wrapText="1"/>
    </xf>
    <xf numFmtId="0" fontId="3" fillId="4" borderId="10" xfId="3" applyFont="1" applyFill="1" applyBorder="1" applyAlignment="1">
      <alignment horizontal="center" vertical="center" wrapText="1"/>
    </xf>
    <xf numFmtId="0" fontId="3" fillId="4" borderId="11" xfId="3" applyFont="1" applyFill="1" applyBorder="1" applyAlignment="1">
      <alignment horizontal="center" vertical="center" wrapText="1"/>
    </xf>
    <xf numFmtId="0" fontId="3" fillId="2" borderId="2" xfId="3" applyFont="1" applyFill="1" applyBorder="1" applyAlignment="1">
      <alignment horizontal="justify" vertical="center"/>
    </xf>
    <xf numFmtId="0" fontId="3" fillId="2" borderId="16" xfId="3" applyFont="1" applyFill="1" applyBorder="1" applyAlignment="1">
      <alignment horizontal="justify" vertical="center"/>
    </xf>
    <xf numFmtId="0" fontId="3" fillId="2" borderId="3" xfId="3" applyFont="1" applyFill="1" applyBorder="1" applyAlignment="1">
      <alignment horizontal="center" vertical="center"/>
    </xf>
    <xf numFmtId="0" fontId="3" fillId="2" borderId="12" xfId="3" applyFont="1" applyFill="1" applyBorder="1" applyAlignment="1">
      <alignment horizontal="center" vertical="center"/>
    </xf>
    <xf numFmtId="0" fontId="3" fillId="2" borderId="3" xfId="3" applyFont="1" applyFill="1" applyBorder="1" applyAlignment="1">
      <alignment horizontal="center" vertical="center" wrapText="1"/>
    </xf>
    <xf numFmtId="0" fontId="8" fillId="2" borderId="5" xfId="3" applyFont="1" applyFill="1" applyBorder="1" applyAlignment="1">
      <alignment horizontal="justify" vertical="center"/>
    </xf>
    <xf numFmtId="0" fontId="8" fillId="2" borderId="17" xfId="3" applyFont="1" applyFill="1" applyBorder="1" applyAlignment="1">
      <alignment horizontal="justify" vertical="center"/>
    </xf>
    <xf numFmtId="0" fontId="10" fillId="0" borderId="2" xfId="3" applyFont="1" applyBorder="1" applyAlignment="1">
      <alignment horizontal="justify" vertical="center"/>
    </xf>
    <xf numFmtId="0" fontId="10" fillId="0" borderId="4" xfId="3" applyFont="1" applyBorder="1" applyAlignment="1">
      <alignment horizontal="justify" vertical="center"/>
    </xf>
    <xf numFmtId="0" fontId="10" fillId="0" borderId="7" xfId="3" applyFont="1" applyBorder="1" applyAlignment="1">
      <alignment horizontal="justify" vertical="center"/>
    </xf>
    <xf numFmtId="0" fontId="10" fillId="0" borderId="3" xfId="3" applyFont="1" applyBorder="1" applyAlignment="1">
      <alignment horizontal="center" vertical="center"/>
    </xf>
    <xf numFmtId="0" fontId="10" fillId="0" borderId="1" xfId="3" applyFont="1" applyBorder="1" applyAlignment="1">
      <alignment horizontal="center" vertical="center"/>
    </xf>
    <xf numFmtId="0" fontId="10" fillId="0" borderId="8" xfId="3" applyFont="1" applyBorder="1" applyAlignment="1">
      <alignment horizontal="center" vertical="center"/>
    </xf>
    <xf numFmtId="0" fontId="10" fillId="0" borderId="3" xfId="3" applyFont="1" applyBorder="1" applyAlignment="1">
      <alignment horizontal="justify" vertical="center"/>
    </xf>
    <xf numFmtId="0" fontId="10" fillId="0" borderId="1" xfId="3" applyFont="1" applyBorder="1" applyAlignment="1">
      <alignment horizontal="justify" vertical="center"/>
    </xf>
    <xf numFmtId="0" fontId="10" fillId="0" borderId="8" xfId="3" applyFont="1" applyBorder="1" applyAlignment="1">
      <alignment horizontal="justify" vertical="center"/>
    </xf>
    <xf numFmtId="9" fontId="3" fillId="3" borderId="5" xfId="4" applyFont="1" applyFill="1" applyBorder="1" applyAlignment="1">
      <alignment horizontal="center" vertical="center"/>
    </xf>
    <xf numFmtId="9" fontId="3" fillId="3" borderId="6" xfId="4" applyFont="1" applyFill="1" applyBorder="1" applyAlignment="1">
      <alignment horizontal="center" vertical="center"/>
    </xf>
    <xf numFmtId="9" fontId="3" fillId="3" borderId="13" xfId="4" applyFont="1" applyFill="1" applyBorder="1" applyAlignment="1">
      <alignment horizontal="center" vertical="center"/>
    </xf>
    <xf numFmtId="9" fontId="3" fillId="0" borderId="5" xfId="4" applyFont="1" applyBorder="1" applyAlignment="1">
      <alignment horizontal="center" vertical="center"/>
    </xf>
    <xf numFmtId="9" fontId="3" fillId="0" borderId="6" xfId="4" applyFont="1" applyBorder="1" applyAlignment="1">
      <alignment horizontal="center" vertical="center"/>
    </xf>
    <xf numFmtId="9" fontId="3" fillId="0" borderId="13" xfId="4" applyFont="1" applyBorder="1" applyAlignment="1">
      <alignment horizontal="center" vertical="center"/>
    </xf>
    <xf numFmtId="0" fontId="8" fillId="0" borderId="20" xfId="1" applyFont="1" applyBorder="1"/>
    <xf numFmtId="0" fontId="6" fillId="0" borderId="21" xfId="1" applyFont="1" applyBorder="1" applyAlignment="1">
      <alignment horizontal="center" vertical="center" wrapText="1"/>
    </xf>
    <xf numFmtId="0" fontId="8" fillId="0" borderId="22" xfId="1" applyFont="1" applyBorder="1"/>
    <xf numFmtId="10" fontId="2" fillId="3" borderId="23" xfId="1" applyNumberFormat="1" applyFont="1" applyFill="1" applyBorder="1" applyAlignment="1">
      <alignment horizontal="center" vertical="center"/>
    </xf>
    <xf numFmtId="0" fontId="8" fillId="0" borderId="24" xfId="1" applyFont="1" applyBorder="1"/>
    <xf numFmtId="0" fontId="10" fillId="0" borderId="25" xfId="3" applyFont="1" applyBorder="1" applyAlignment="1">
      <alignment horizontal="center" vertical="center"/>
    </xf>
    <xf numFmtId="0" fontId="10" fillId="0" borderId="9" xfId="3" applyFont="1" applyBorder="1" applyAlignment="1">
      <alignment horizontal="left" vertical="center"/>
    </xf>
    <xf numFmtId="0" fontId="10" fillId="0" borderId="11" xfId="3" applyFont="1" applyBorder="1" applyAlignment="1">
      <alignment horizontal="left" vertical="center"/>
    </xf>
    <xf numFmtId="0" fontId="10" fillId="0" borderId="9" xfId="3" applyFont="1" applyBorder="1" applyAlignment="1">
      <alignment horizontal="center" vertical="center"/>
    </xf>
    <xf numFmtId="0" fontId="10" fillId="0" borderId="11" xfId="3" applyFont="1" applyBorder="1" applyAlignment="1">
      <alignment horizontal="center" vertical="center"/>
    </xf>
    <xf numFmtId="10" fontId="18" fillId="3" borderId="0" xfId="2" applyNumberFormat="1" applyFont="1" applyFill="1" applyBorder="1" applyAlignment="1">
      <alignment horizontal="justify" vertical="center" wrapText="1"/>
    </xf>
    <xf numFmtId="0" fontId="2" fillId="3" borderId="0" xfId="1" applyFont="1" applyFill="1" applyBorder="1"/>
    <xf numFmtId="0" fontId="10" fillId="0" borderId="0" xfId="3" applyFont="1"/>
    <xf numFmtId="0" fontId="19" fillId="0" borderId="0" xfId="3" applyFont="1" applyAlignment="1">
      <alignment horizontal="justify" vertical="center"/>
    </xf>
    <xf numFmtId="0" fontId="20" fillId="0" borderId="0" xfId="3" applyFont="1" applyAlignment="1">
      <alignment horizontal="justify" vertical="center"/>
    </xf>
    <xf numFmtId="0" fontId="20" fillId="0" borderId="0" xfId="3" applyFont="1" applyAlignment="1">
      <alignment horizontal="justify" vertical="center" wrapText="1"/>
    </xf>
    <xf numFmtId="0" fontId="10" fillId="0" borderId="27" xfId="3" applyFont="1" applyBorder="1" applyAlignment="1">
      <alignment horizontal="center" vertical="center"/>
    </xf>
    <xf numFmtId="0" fontId="10" fillId="0" borderId="12" xfId="3" applyFont="1" applyBorder="1" applyAlignment="1">
      <alignment vertical="center"/>
    </xf>
    <xf numFmtId="0" fontId="10" fillId="0" borderId="27" xfId="3" applyFont="1" applyBorder="1" applyAlignment="1">
      <alignment horizontal="justify" vertical="center"/>
    </xf>
    <xf numFmtId="0" fontId="10" fillId="0" borderId="27" xfId="3" applyFont="1" applyBorder="1" applyAlignment="1">
      <alignment horizontal="center" vertical="center"/>
    </xf>
    <xf numFmtId="9" fontId="3" fillId="3" borderId="28" xfId="4" applyFont="1" applyFill="1" applyBorder="1" applyAlignment="1">
      <alignment horizontal="center" vertical="center"/>
    </xf>
    <xf numFmtId="0" fontId="10" fillId="0" borderId="29" xfId="3" applyFont="1" applyBorder="1" applyAlignment="1">
      <alignment horizontal="justify" vertical="center"/>
    </xf>
    <xf numFmtId="0" fontId="10" fillId="0" borderId="30" xfId="3" applyFont="1" applyBorder="1" applyAlignment="1">
      <alignment horizontal="center" vertical="center"/>
    </xf>
    <xf numFmtId="0" fontId="10" fillId="0" borderId="30" xfId="3" applyFont="1" applyBorder="1" applyAlignment="1">
      <alignment vertical="center"/>
    </xf>
    <xf numFmtId="0" fontId="10" fillId="0" borderId="30" xfId="3" applyFont="1" applyBorder="1" applyAlignment="1">
      <alignment horizontal="center" vertical="center"/>
    </xf>
    <xf numFmtId="0" fontId="17" fillId="0" borderId="0" xfId="3" applyFont="1"/>
    <xf numFmtId="0" fontId="10" fillId="0" borderId="30" xfId="3" applyFont="1" applyBorder="1" applyAlignment="1">
      <alignment horizontal="justify" vertical="center"/>
    </xf>
    <xf numFmtId="9" fontId="3" fillId="0" borderId="31" xfId="4" applyFont="1" applyBorder="1" applyAlignment="1">
      <alignment horizontal="center" vertical="center"/>
    </xf>
    <xf numFmtId="9" fontId="3" fillId="3" borderId="31" xfId="4" applyFont="1" applyFill="1" applyBorder="1" applyAlignment="1">
      <alignment horizontal="center" vertical="center"/>
    </xf>
    <xf numFmtId="0" fontId="25" fillId="5" borderId="14" xfId="3" applyFont="1" applyFill="1" applyBorder="1" applyAlignment="1">
      <alignment horizontal="center" vertical="center"/>
    </xf>
    <xf numFmtId="0" fontId="10" fillId="0" borderId="0" xfId="3" applyFont="1" applyAlignment="1">
      <alignment horizontal="justify" vertical="center"/>
    </xf>
    <xf numFmtId="0" fontId="10" fillId="0" borderId="0" xfId="3" applyFont="1" applyAlignment="1">
      <alignment horizontal="center" vertical="center"/>
    </xf>
    <xf numFmtId="0" fontId="10" fillId="0" borderId="0" xfId="3" applyFont="1" applyAlignment="1">
      <alignment vertical="center"/>
    </xf>
    <xf numFmtId="0" fontId="10" fillId="0" borderId="9" xfId="3" applyFont="1" applyBorder="1" applyAlignment="1">
      <alignment horizontal="justify" vertical="center" wrapText="1"/>
    </xf>
    <xf numFmtId="0" fontId="10" fillId="0" borderId="10" xfId="3" applyFont="1" applyBorder="1" applyAlignment="1">
      <alignment horizontal="justify" vertical="center" wrapText="1"/>
    </xf>
    <xf numFmtId="0" fontId="10" fillId="0" borderId="11" xfId="3" applyFont="1" applyBorder="1" applyAlignment="1">
      <alignment horizontal="justify" vertical="center" wrapText="1"/>
    </xf>
    <xf numFmtId="0" fontId="6" fillId="0" borderId="32" xfId="1" applyFont="1" applyBorder="1" applyAlignment="1">
      <alignment horizontal="center" vertical="center" wrapText="1"/>
    </xf>
    <xf numFmtId="10" fontId="2" fillId="3" borderId="33" xfId="1" applyNumberFormat="1" applyFont="1" applyFill="1" applyBorder="1" applyAlignment="1">
      <alignment horizontal="center" vertical="center"/>
    </xf>
    <xf numFmtId="0" fontId="3" fillId="2" borderId="34" xfId="3" applyFont="1" applyFill="1" applyBorder="1" applyAlignment="1">
      <alignment horizontal="center" vertical="center"/>
    </xf>
    <xf numFmtId="0" fontId="3" fillId="2" borderId="30" xfId="3" applyFont="1" applyFill="1" applyBorder="1" applyAlignment="1">
      <alignment horizontal="center" vertical="center"/>
    </xf>
    <xf numFmtId="0" fontId="20" fillId="0" borderId="27" xfId="3" applyFont="1" applyBorder="1" applyAlignment="1">
      <alignment horizontal="justify" vertical="center" wrapText="1"/>
    </xf>
    <xf numFmtId="0" fontId="26" fillId="0" borderId="2" xfId="3" applyFont="1" applyBorder="1" applyAlignment="1">
      <alignment horizontal="justify" vertical="center"/>
    </xf>
    <xf numFmtId="0" fontId="26" fillId="0" borderId="26" xfId="3" applyFont="1" applyBorder="1" applyAlignment="1">
      <alignment horizontal="justify" vertical="center"/>
    </xf>
    <xf numFmtId="0" fontId="26" fillId="0" borderId="4" xfId="3" applyFont="1" applyBorder="1" applyAlignment="1">
      <alignment horizontal="justify" vertical="center"/>
    </xf>
    <xf numFmtId="10" fontId="27" fillId="5" borderId="15" xfId="3" applyNumberFormat="1" applyFont="1" applyFill="1" applyBorder="1" applyAlignment="1">
      <alignment horizontal="center"/>
    </xf>
  </cellXfs>
  <cellStyles count="5">
    <cellStyle name="Normal" xfId="0" builtinId="0"/>
    <cellStyle name="Normal 2" xfId="1"/>
    <cellStyle name="Normal 7" xfId="3"/>
    <cellStyle name="Porcentaje 4" xfId="4"/>
    <cellStyle name="Porcentu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mail.unilibrepereira.edu.co/Revisi&#243;n%20Gerencial%20Nacional/Backup/Escritorio/COMPARTIDA/DOCUMENTOS%20PENDIENTES%2015-11-06/Varios%201/Herramientas%20y%20graficas/INDICADORES%20FINANCIERA%20Y%20REGISTRO/calculo%20ficha%20atenci&#243;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ada datos"/>
      <sheetName val="calificación"/>
      <sheetName val="tabulación calificación"/>
      <sheetName val="Ana. Pareto"/>
    </sheetNames>
    <sheetDataSet>
      <sheetData sheetId="0">
        <row r="6">
          <cell r="CY6" t="str">
            <v>Excelente</v>
          </cell>
        </row>
        <row r="7">
          <cell r="CY7" t="str">
            <v>Bueno</v>
          </cell>
        </row>
        <row r="8">
          <cell r="CY8" t="str">
            <v>Aceptable</v>
          </cell>
        </row>
        <row r="9">
          <cell r="CY9" t="str">
            <v>Deficiente</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Z72"/>
  <sheetViews>
    <sheetView tabSelected="1" topLeftCell="C1" workbookViewId="0">
      <selection activeCell="K27" sqref="K27"/>
    </sheetView>
  </sheetViews>
  <sheetFormatPr baseColWidth="10" defaultRowHeight="15" x14ac:dyDescent="0.25"/>
  <cols>
    <col min="1" max="1" width="13.85546875" style="69" customWidth="1"/>
    <col min="2" max="2" width="15.140625" style="87" customWidth="1"/>
    <col min="3" max="3" width="7.7109375" style="89" customWidth="1"/>
    <col min="4" max="4" width="33.28515625" style="89" customWidth="1"/>
    <col min="5" max="5" width="40" style="89" customWidth="1"/>
    <col min="6" max="6" width="10.7109375" style="87" customWidth="1"/>
    <col min="7" max="7" width="7.5703125" style="89" customWidth="1"/>
    <col min="8" max="8" width="7.85546875" style="89" customWidth="1"/>
    <col min="9" max="9" width="8.5703125" style="89" customWidth="1"/>
    <col min="10" max="10" width="10.140625" style="69" customWidth="1"/>
    <col min="11" max="11" width="98.85546875" style="71" customWidth="1"/>
    <col min="12" max="22" width="7.7109375" style="69" customWidth="1"/>
    <col min="23" max="247" width="11.42578125" style="69"/>
    <col min="248" max="248" width="6.140625" style="69" customWidth="1"/>
    <col min="249" max="249" width="18" style="69" customWidth="1"/>
    <col min="250" max="250" width="5.42578125" style="69" customWidth="1"/>
    <col min="251" max="251" width="11.42578125" style="69"/>
    <col min="252" max="252" width="14" style="69" customWidth="1"/>
    <col min="253" max="253" width="10.85546875" style="69" customWidth="1"/>
    <col min="254" max="254" width="10.140625" style="69" customWidth="1"/>
    <col min="255" max="255" width="7.7109375" style="69" customWidth="1"/>
    <col min="256" max="256" width="13.7109375" style="69" customWidth="1"/>
    <col min="257" max="503" width="11.42578125" style="69"/>
    <col min="504" max="504" width="6.140625" style="69" customWidth="1"/>
    <col min="505" max="505" width="18" style="69" customWidth="1"/>
    <col min="506" max="506" width="5.42578125" style="69" customWidth="1"/>
    <col min="507" max="507" width="11.42578125" style="69"/>
    <col min="508" max="508" width="14" style="69" customWidth="1"/>
    <col min="509" max="509" width="10.85546875" style="69" customWidth="1"/>
    <col min="510" max="510" width="10.140625" style="69" customWidth="1"/>
    <col min="511" max="511" width="7.7109375" style="69" customWidth="1"/>
    <col min="512" max="512" width="13.7109375" style="69" customWidth="1"/>
    <col min="513" max="759" width="11.42578125" style="69"/>
    <col min="760" max="760" width="6.140625" style="69" customWidth="1"/>
    <col min="761" max="761" width="18" style="69" customWidth="1"/>
    <col min="762" max="762" width="5.42578125" style="69" customWidth="1"/>
    <col min="763" max="763" width="11.42578125" style="69"/>
    <col min="764" max="764" width="14" style="69" customWidth="1"/>
    <col min="765" max="765" width="10.85546875" style="69" customWidth="1"/>
    <col min="766" max="766" width="10.140625" style="69" customWidth="1"/>
    <col min="767" max="767" width="7.7109375" style="69" customWidth="1"/>
    <col min="768" max="768" width="13.7109375" style="69" customWidth="1"/>
    <col min="769" max="1015" width="11.42578125" style="69"/>
    <col min="1016" max="1016" width="6.140625" style="69" customWidth="1"/>
    <col min="1017" max="1017" width="18" style="69" customWidth="1"/>
    <col min="1018" max="1018" width="5.42578125" style="69" customWidth="1"/>
    <col min="1019" max="1019" width="11.42578125" style="69"/>
    <col min="1020" max="1020" width="14" style="69" customWidth="1"/>
    <col min="1021" max="1021" width="10.85546875" style="69" customWidth="1"/>
    <col min="1022" max="1022" width="10.140625" style="69" customWidth="1"/>
    <col min="1023" max="1023" width="7.7109375" style="69" customWidth="1"/>
    <col min="1024" max="1024" width="13.7109375" style="69" customWidth="1"/>
    <col min="1025" max="1271" width="11.42578125" style="69"/>
    <col min="1272" max="1272" width="6.140625" style="69" customWidth="1"/>
    <col min="1273" max="1273" width="18" style="69" customWidth="1"/>
    <col min="1274" max="1274" width="5.42578125" style="69" customWidth="1"/>
    <col min="1275" max="1275" width="11.42578125" style="69"/>
    <col min="1276" max="1276" width="14" style="69" customWidth="1"/>
    <col min="1277" max="1277" width="10.85546875" style="69" customWidth="1"/>
    <col min="1278" max="1278" width="10.140625" style="69" customWidth="1"/>
    <col min="1279" max="1279" width="7.7109375" style="69" customWidth="1"/>
    <col min="1280" max="1280" width="13.7109375" style="69" customWidth="1"/>
    <col min="1281" max="1527" width="11.42578125" style="69"/>
    <col min="1528" max="1528" width="6.140625" style="69" customWidth="1"/>
    <col min="1529" max="1529" width="18" style="69" customWidth="1"/>
    <col min="1530" max="1530" width="5.42578125" style="69" customWidth="1"/>
    <col min="1531" max="1531" width="11.42578125" style="69"/>
    <col min="1532" max="1532" width="14" style="69" customWidth="1"/>
    <col min="1533" max="1533" width="10.85546875" style="69" customWidth="1"/>
    <col min="1534" max="1534" width="10.140625" style="69" customWidth="1"/>
    <col min="1535" max="1535" width="7.7109375" style="69" customWidth="1"/>
    <col min="1536" max="1536" width="13.7109375" style="69" customWidth="1"/>
    <col min="1537" max="1783" width="11.42578125" style="69"/>
    <col min="1784" max="1784" width="6.140625" style="69" customWidth="1"/>
    <col min="1785" max="1785" width="18" style="69" customWidth="1"/>
    <col min="1786" max="1786" width="5.42578125" style="69" customWidth="1"/>
    <col min="1787" max="1787" width="11.42578125" style="69"/>
    <col min="1788" max="1788" width="14" style="69" customWidth="1"/>
    <col min="1789" max="1789" width="10.85546875" style="69" customWidth="1"/>
    <col min="1790" max="1790" width="10.140625" style="69" customWidth="1"/>
    <col min="1791" max="1791" width="7.7109375" style="69" customWidth="1"/>
    <col min="1792" max="1792" width="13.7109375" style="69" customWidth="1"/>
    <col min="1793" max="2039" width="11.42578125" style="69"/>
    <col min="2040" max="2040" width="6.140625" style="69" customWidth="1"/>
    <col min="2041" max="2041" width="18" style="69" customWidth="1"/>
    <col min="2042" max="2042" width="5.42578125" style="69" customWidth="1"/>
    <col min="2043" max="2043" width="11.42578125" style="69"/>
    <col min="2044" max="2044" width="14" style="69" customWidth="1"/>
    <col min="2045" max="2045" width="10.85546875" style="69" customWidth="1"/>
    <col min="2046" max="2046" width="10.140625" style="69" customWidth="1"/>
    <col min="2047" max="2047" width="7.7109375" style="69" customWidth="1"/>
    <col min="2048" max="2048" width="13.7109375" style="69" customWidth="1"/>
    <col min="2049" max="2295" width="11.42578125" style="69"/>
    <col min="2296" max="2296" width="6.140625" style="69" customWidth="1"/>
    <col min="2297" max="2297" width="18" style="69" customWidth="1"/>
    <col min="2298" max="2298" width="5.42578125" style="69" customWidth="1"/>
    <col min="2299" max="2299" width="11.42578125" style="69"/>
    <col min="2300" max="2300" width="14" style="69" customWidth="1"/>
    <col min="2301" max="2301" width="10.85546875" style="69" customWidth="1"/>
    <col min="2302" max="2302" width="10.140625" style="69" customWidth="1"/>
    <col min="2303" max="2303" width="7.7109375" style="69" customWidth="1"/>
    <col min="2304" max="2304" width="13.7109375" style="69" customWidth="1"/>
    <col min="2305" max="2551" width="11.42578125" style="69"/>
    <col min="2552" max="2552" width="6.140625" style="69" customWidth="1"/>
    <col min="2553" max="2553" width="18" style="69" customWidth="1"/>
    <col min="2554" max="2554" width="5.42578125" style="69" customWidth="1"/>
    <col min="2555" max="2555" width="11.42578125" style="69"/>
    <col min="2556" max="2556" width="14" style="69" customWidth="1"/>
    <col min="2557" max="2557" width="10.85546875" style="69" customWidth="1"/>
    <col min="2558" max="2558" width="10.140625" style="69" customWidth="1"/>
    <col min="2559" max="2559" width="7.7109375" style="69" customWidth="1"/>
    <col min="2560" max="2560" width="13.7109375" style="69" customWidth="1"/>
    <col min="2561" max="2807" width="11.42578125" style="69"/>
    <col min="2808" max="2808" width="6.140625" style="69" customWidth="1"/>
    <col min="2809" max="2809" width="18" style="69" customWidth="1"/>
    <col min="2810" max="2810" width="5.42578125" style="69" customWidth="1"/>
    <col min="2811" max="2811" width="11.42578125" style="69"/>
    <col min="2812" max="2812" width="14" style="69" customWidth="1"/>
    <col min="2813" max="2813" width="10.85546875" style="69" customWidth="1"/>
    <col min="2814" max="2814" width="10.140625" style="69" customWidth="1"/>
    <col min="2815" max="2815" width="7.7109375" style="69" customWidth="1"/>
    <col min="2816" max="2816" width="13.7109375" style="69" customWidth="1"/>
    <col min="2817" max="3063" width="11.42578125" style="69"/>
    <col min="3064" max="3064" width="6.140625" style="69" customWidth="1"/>
    <col min="3065" max="3065" width="18" style="69" customWidth="1"/>
    <col min="3066" max="3066" width="5.42578125" style="69" customWidth="1"/>
    <col min="3067" max="3067" width="11.42578125" style="69"/>
    <col min="3068" max="3068" width="14" style="69" customWidth="1"/>
    <col min="3069" max="3069" width="10.85546875" style="69" customWidth="1"/>
    <col min="3070" max="3070" width="10.140625" style="69" customWidth="1"/>
    <col min="3071" max="3071" width="7.7109375" style="69" customWidth="1"/>
    <col min="3072" max="3072" width="13.7109375" style="69" customWidth="1"/>
    <col min="3073" max="3319" width="11.42578125" style="69"/>
    <col min="3320" max="3320" width="6.140625" style="69" customWidth="1"/>
    <col min="3321" max="3321" width="18" style="69" customWidth="1"/>
    <col min="3322" max="3322" width="5.42578125" style="69" customWidth="1"/>
    <col min="3323" max="3323" width="11.42578125" style="69"/>
    <col min="3324" max="3324" width="14" style="69" customWidth="1"/>
    <col min="3325" max="3325" width="10.85546875" style="69" customWidth="1"/>
    <col min="3326" max="3326" width="10.140625" style="69" customWidth="1"/>
    <col min="3327" max="3327" width="7.7109375" style="69" customWidth="1"/>
    <col min="3328" max="3328" width="13.7109375" style="69" customWidth="1"/>
    <col min="3329" max="3575" width="11.42578125" style="69"/>
    <col min="3576" max="3576" width="6.140625" style="69" customWidth="1"/>
    <col min="3577" max="3577" width="18" style="69" customWidth="1"/>
    <col min="3578" max="3578" width="5.42578125" style="69" customWidth="1"/>
    <col min="3579" max="3579" width="11.42578125" style="69"/>
    <col min="3580" max="3580" width="14" style="69" customWidth="1"/>
    <col min="3581" max="3581" width="10.85546875" style="69" customWidth="1"/>
    <col min="3582" max="3582" width="10.140625" style="69" customWidth="1"/>
    <col min="3583" max="3583" width="7.7109375" style="69" customWidth="1"/>
    <col min="3584" max="3584" width="13.7109375" style="69" customWidth="1"/>
    <col min="3585" max="3831" width="11.42578125" style="69"/>
    <col min="3832" max="3832" width="6.140625" style="69" customWidth="1"/>
    <col min="3833" max="3833" width="18" style="69" customWidth="1"/>
    <col min="3834" max="3834" width="5.42578125" style="69" customWidth="1"/>
    <col min="3835" max="3835" width="11.42578125" style="69"/>
    <col min="3836" max="3836" width="14" style="69" customWidth="1"/>
    <col min="3837" max="3837" width="10.85546875" style="69" customWidth="1"/>
    <col min="3838" max="3838" width="10.140625" style="69" customWidth="1"/>
    <col min="3839" max="3839" width="7.7109375" style="69" customWidth="1"/>
    <col min="3840" max="3840" width="13.7109375" style="69" customWidth="1"/>
    <col min="3841" max="4087" width="11.42578125" style="69"/>
    <col min="4088" max="4088" width="6.140625" style="69" customWidth="1"/>
    <col min="4089" max="4089" width="18" style="69" customWidth="1"/>
    <col min="4090" max="4090" width="5.42578125" style="69" customWidth="1"/>
    <col min="4091" max="4091" width="11.42578125" style="69"/>
    <col min="4092" max="4092" width="14" style="69" customWidth="1"/>
    <col min="4093" max="4093" width="10.85546875" style="69" customWidth="1"/>
    <col min="4094" max="4094" width="10.140625" style="69" customWidth="1"/>
    <col min="4095" max="4095" width="7.7109375" style="69" customWidth="1"/>
    <col min="4096" max="4096" width="13.7109375" style="69" customWidth="1"/>
    <col min="4097" max="4343" width="11.42578125" style="69"/>
    <col min="4344" max="4344" width="6.140625" style="69" customWidth="1"/>
    <col min="4345" max="4345" width="18" style="69" customWidth="1"/>
    <col min="4346" max="4346" width="5.42578125" style="69" customWidth="1"/>
    <col min="4347" max="4347" width="11.42578125" style="69"/>
    <col min="4348" max="4348" width="14" style="69" customWidth="1"/>
    <col min="4349" max="4349" width="10.85546875" style="69" customWidth="1"/>
    <col min="4350" max="4350" width="10.140625" style="69" customWidth="1"/>
    <col min="4351" max="4351" width="7.7109375" style="69" customWidth="1"/>
    <col min="4352" max="4352" width="13.7109375" style="69" customWidth="1"/>
    <col min="4353" max="4599" width="11.42578125" style="69"/>
    <col min="4600" max="4600" width="6.140625" style="69" customWidth="1"/>
    <col min="4601" max="4601" width="18" style="69" customWidth="1"/>
    <col min="4602" max="4602" width="5.42578125" style="69" customWidth="1"/>
    <col min="4603" max="4603" width="11.42578125" style="69"/>
    <col min="4604" max="4604" width="14" style="69" customWidth="1"/>
    <col min="4605" max="4605" width="10.85546875" style="69" customWidth="1"/>
    <col min="4606" max="4606" width="10.140625" style="69" customWidth="1"/>
    <col min="4607" max="4607" width="7.7109375" style="69" customWidth="1"/>
    <col min="4608" max="4608" width="13.7109375" style="69" customWidth="1"/>
    <col min="4609" max="4855" width="11.42578125" style="69"/>
    <col min="4856" max="4856" width="6.140625" style="69" customWidth="1"/>
    <col min="4857" max="4857" width="18" style="69" customWidth="1"/>
    <col min="4858" max="4858" width="5.42578125" style="69" customWidth="1"/>
    <col min="4859" max="4859" width="11.42578125" style="69"/>
    <col min="4860" max="4860" width="14" style="69" customWidth="1"/>
    <col min="4861" max="4861" width="10.85546875" style="69" customWidth="1"/>
    <col min="4862" max="4862" width="10.140625" style="69" customWidth="1"/>
    <col min="4863" max="4863" width="7.7109375" style="69" customWidth="1"/>
    <col min="4864" max="4864" width="13.7109375" style="69" customWidth="1"/>
    <col min="4865" max="5111" width="11.42578125" style="69"/>
    <col min="5112" max="5112" width="6.140625" style="69" customWidth="1"/>
    <col min="5113" max="5113" width="18" style="69" customWidth="1"/>
    <col min="5114" max="5114" width="5.42578125" style="69" customWidth="1"/>
    <col min="5115" max="5115" width="11.42578125" style="69"/>
    <col min="5116" max="5116" width="14" style="69" customWidth="1"/>
    <col min="5117" max="5117" width="10.85546875" style="69" customWidth="1"/>
    <col min="5118" max="5118" width="10.140625" style="69" customWidth="1"/>
    <col min="5119" max="5119" width="7.7109375" style="69" customWidth="1"/>
    <col min="5120" max="5120" width="13.7109375" style="69" customWidth="1"/>
    <col min="5121" max="5367" width="11.42578125" style="69"/>
    <col min="5368" max="5368" width="6.140625" style="69" customWidth="1"/>
    <col min="5369" max="5369" width="18" style="69" customWidth="1"/>
    <col min="5370" max="5370" width="5.42578125" style="69" customWidth="1"/>
    <col min="5371" max="5371" width="11.42578125" style="69"/>
    <col min="5372" max="5372" width="14" style="69" customWidth="1"/>
    <col min="5373" max="5373" width="10.85546875" style="69" customWidth="1"/>
    <col min="5374" max="5374" width="10.140625" style="69" customWidth="1"/>
    <col min="5375" max="5375" width="7.7109375" style="69" customWidth="1"/>
    <col min="5376" max="5376" width="13.7109375" style="69" customWidth="1"/>
    <col min="5377" max="5623" width="11.42578125" style="69"/>
    <col min="5624" max="5624" width="6.140625" style="69" customWidth="1"/>
    <col min="5625" max="5625" width="18" style="69" customWidth="1"/>
    <col min="5626" max="5626" width="5.42578125" style="69" customWidth="1"/>
    <col min="5627" max="5627" width="11.42578125" style="69"/>
    <col min="5628" max="5628" width="14" style="69" customWidth="1"/>
    <col min="5629" max="5629" width="10.85546875" style="69" customWidth="1"/>
    <col min="5630" max="5630" width="10.140625" style="69" customWidth="1"/>
    <col min="5631" max="5631" width="7.7109375" style="69" customWidth="1"/>
    <col min="5632" max="5632" width="13.7109375" style="69" customWidth="1"/>
    <col min="5633" max="5879" width="11.42578125" style="69"/>
    <col min="5880" max="5880" width="6.140625" style="69" customWidth="1"/>
    <col min="5881" max="5881" width="18" style="69" customWidth="1"/>
    <col min="5882" max="5882" width="5.42578125" style="69" customWidth="1"/>
    <col min="5883" max="5883" width="11.42578125" style="69"/>
    <col min="5884" max="5884" width="14" style="69" customWidth="1"/>
    <col min="5885" max="5885" width="10.85546875" style="69" customWidth="1"/>
    <col min="5886" max="5886" width="10.140625" style="69" customWidth="1"/>
    <col min="5887" max="5887" width="7.7109375" style="69" customWidth="1"/>
    <col min="5888" max="5888" width="13.7109375" style="69" customWidth="1"/>
    <col min="5889" max="6135" width="11.42578125" style="69"/>
    <col min="6136" max="6136" width="6.140625" style="69" customWidth="1"/>
    <col min="6137" max="6137" width="18" style="69" customWidth="1"/>
    <col min="6138" max="6138" width="5.42578125" style="69" customWidth="1"/>
    <col min="6139" max="6139" width="11.42578125" style="69"/>
    <col min="6140" max="6140" width="14" style="69" customWidth="1"/>
    <col min="6141" max="6141" width="10.85546875" style="69" customWidth="1"/>
    <col min="6142" max="6142" width="10.140625" style="69" customWidth="1"/>
    <col min="6143" max="6143" width="7.7109375" style="69" customWidth="1"/>
    <col min="6144" max="6144" width="13.7109375" style="69" customWidth="1"/>
    <col min="6145" max="6391" width="11.42578125" style="69"/>
    <col min="6392" max="6392" width="6.140625" style="69" customWidth="1"/>
    <col min="6393" max="6393" width="18" style="69" customWidth="1"/>
    <col min="6394" max="6394" width="5.42578125" style="69" customWidth="1"/>
    <col min="6395" max="6395" width="11.42578125" style="69"/>
    <col min="6396" max="6396" width="14" style="69" customWidth="1"/>
    <col min="6397" max="6397" width="10.85546875" style="69" customWidth="1"/>
    <col min="6398" max="6398" width="10.140625" style="69" customWidth="1"/>
    <col min="6399" max="6399" width="7.7109375" style="69" customWidth="1"/>
    <col min="6400" max="6400" width="13.7109375" style="69" customWidth="1"/>
    <col min="6401" max="6647" width="11.42578125" style="69"/>
    <col min="6648" max="6648" width="6.140625" style="69" customWidth="1"/>
    <col min="6649" max="6649" width="18" style="69" customWidth="1"/>
    <col min="6650" max="6650" width="5.42578125" style="69" customWidth="1"/>
    <col min="6651" max="6651" width="11.42578125" style="69"/>
    <col min="6652" max="6652" width="14" style="69" customWidth="1"/>
    <col min="6653" max="6653" width="10.85546875" style="69" customWidth="1"/>
    <col min="6654" max="6654" width="10.140625" style="69" customWidth="1"/>
    <col min="6655" max="6655" width="7.7109375" style="69" customWidth="1"/>
    <col min="6656" max="6656" width="13.7109375" style="69" customWidth="1"/>
    <col min="6657" max="6903" width="11.42578125" style="69"/>
    <col min="6904" max="6904" width="6.140625" style="69" customWidth="1"/>
    <col min="6905" max="6905" width="18" style="69" customWidth="1"/>
    <col min="6906" max="6906" width="5.42578125" style="69" customWidth="1"/>
    <col min="6907" max="6907" width="11.42578125" style="69"/>
    <col min="6908" max="6908" width="14" style="69" customWidth="1"/>
    <col min="6909" max="6909" width="10.85546875" style="69" customWidth="1"/>
    <col min="6910" max="6910" width="10.140625" style="69" customWidth="1"/>
    <col min="6911" max="6911" width="7.7109375" style="69" customWidth="1"/>
    <col min="6912" max="6912" width="13.7109375" style="69" customWidth="1"/>
    <col min="6913" max="7159" width="11.42578125" style="69"/>
    <col min="7160" max="7160" width="6.140625" style="69" customWidth="1"/>
    <col min="7161" max="7161" width="18" style="69" customWidth="1"/>
    <col min="7162" max="7162" width="5.42578125" style="69" customWidth="1"/>
    <col min="7163" max="7163" width="11.42578125" style="69"/>
    <col min="7164" max="7164" width="14" style="69" customWidth="1"/>
    <col min="7165" max="7165" width="10.85546875" style="69" customWidth="1"/>
    <col min="7166" max="7166" width="10.140625" style="69" customWidth="1"/>
    <col min="7167" max="7167" width="7.7109375" style="69" customWidth="1"/>
    <col min="7168" max="7168" width="13.7109375" style="69" customWidth="1"/>
    <col min="7169" max="7415" width="11.42578125" style="69"/>
    <col min="7416" max="7416" width="6.140625" style="69" customWidth="1"/>
    <col min="7417" max="7417" width="18" style="69" customWidth="1"/>
    <col min="7418" max="7418" width="5.42578125" style="69" customWidth="1"/>
    <col min="7419" max="7419" width="11.42578125" style="69"/>
    <col min="7420" max="7420" width="14" style="69" customWidth="1"/>
    <col min="7421" max="7421" width="10.85546875" style="69" customWidth="1"/>
    <col min="7422" max="7422" width="10.140625" style="69" customWidth="1"/>
    <col min="7423" max="7423" width="7.7109375" style="69" customWidth="1"/>
    <col min="7424" max="7424" width="13.7109375" style="69" customWidth="1"/>
    <col min="7425" max="7671" width="11.42578125" style="69"/>
    <col min="7672" max="7672" width="6.140625" style="69" customWidth="1"/>
    <col min="7673" max="7673" width="18" style="69" customWidth="1"/>
    <col min="7674" max="7674" width="5.42578125" style="69" customWidth="1"/>
    <col min="7675" max="7675" width="11.42578125" style="69"/>
    <col min="7676" max="7676" width="14" style="69" customWidth="1"/>
    <col min="7677" max="7677" width="10.85546875" style="69" customWidth="1"/>
    <col min="7678" max="7678" width="10.140625" style="69" customWidth="1"/>
    <col min="7679" max="7679" width="7.7109375" style="69" customWidth="1"/>
    <col min="7680" max="7680" width="13.7109375" style="69" customWidth="1"/>
    <col min="7681" max="7927" width="11.42578125" style="69"/>
    <col min="7928" max="7928" width="6.140625" style="69" customWidth="1"/>
    <col min="7929" max="7929" width="18" style="69" customWidth="1"/>
    <col min="7930" max="7930" width="5.42578125" style="69" customWidth="1"/>
    <col min="7931" max="7931" width="11.42578125" style="69"/>
    <col min="7932" max="7932" width="14" style="69" customWidth="1"/>
    <col min="7933" max="7933" width="10.85546875" style="69" customWidth="1"/>
    <col min="7934" max="7934" width="10.140625" style="69" customWidth="1"/>
    <col min="7935" max="7935" width="7.7109375" style="69" customWidth="1"/>
    <col min="7936" max="7936" width="13.7109375" style="69" customWidth="1"/>
    <col min="7937" max="8183" width="11.42578125" style="69"/>
    <col min="8184" max="8184" width="6.140625" style="69" customWidth="1"/>
    <col min="8185" max="8185" width="18" style="69" customWidth="1"/>
    <col min="8186" max="8186" width="5.42578125" style="69" customWidth="1"/>
    <col min="8187" max="8187" width="11.42578125" style="69"/>
    <col min="8188" max="8188" width="14" style="69" customWidth="1"/>
    <col min="8189" max="8189" width="10.85546875" style="69" customWidth="1"/>
    <col min="8190" max="8190" width="10.140625" style="69" customWidth="1"/>
    <col min="8191" max="8191" width="7.7109375" style="69" customWidth="1"/>
    <col min="8192" max="8192" width="13.7109375" style="69" customWidth="1"/>
    <col min="8193" max="8439" width="11.42578125" style="69"/>
    <col min="8440" max="8440" width="6.140625" style="69" customWidth="1"/>
    <col min="8441" max="8441" width="18" style="69" customWidth="1"/>
    <col min="8442" max="8442" width="5.42578125" style="69" customWidth="1"/>
    <col min="8443" max="8443" width="11.42578125" style="69"/>
    <col min="8444" max="8444" width="14" style="69" customWidth="1"/>
    <col min="8445" max="8445" width="10.85546875" style="69" customWidth="1"/>
    <col min="8446" max="8446" width="10.140625" style="69" customWidth="1"/>
    <col min="8447" max="8447" width="7.7109375" style="69" customWidth="1"/>
    <col min="8448" max="8448" width="13.7109375" style="69" customWidth="1"/>
    <col min="8449" max="8695" width="11.42578125" style="69"/>
    <col min="8696" max="8696" width="6.140625" style="69" customWidth="1"/>
    <col min="8697" max="8697" width="18" style="69" customWidth="1"/>
    <col min="8698" max="8698" width="5.42578125" style="69" customWidth="1"/>
    <col min="8699" max="8699" width="11.42578125" style="69"/>
    <col min="8700" max="8700" width="14" style="69" customWidth="1"/>
    <col min="8701" max="8701" width="10.85546875" style="69" customWidth="1"/>
    <col min="8702" max="8702" width="10.140625" style="69" customWidth="1"/>
    <col min="8703" max="8703" width="7.7109375" style="69" customWidth="1"/>
    <col min="8704" max="8704" width="13.7109375" style="69" customWidth="1"/>
    <col min="8705" max="8951" width="11.42578125" style="69"/>
    <col min="8952" max="8952" width="6.140625" style="69" customWidth="1"/>
    <col min="8953" max="8953" width="18" style="69" customWidth="1"/>
    <col min="8954" max="8954" width="5.42578125" style="69" customWidth="1"/>
    <col min="8955" max="8955" width="11.42578125" style="69"/>
    <col min="8956" max="8956" width="14" style="69" customWidth="1"/>
    <col min="8957" max="8957" width="10.85546875" style="69" customWidth="1"/>
    <col min="8958" max="8958" width="10.140625" style="69" customWidth="1"/>
    <col min="8959" max="8959" width="7.7109375" style="69" customWidth="1"/>
    <col min="8960" max="8960" width="13.7109375" style="69" customWidth="1"/>
    <col min="8961" max="9207" width="11.42578125" style="69"/>
    <col min="9208" max="9208" width="6.140625" style="69" customWidth="1"/>
    <col min="9209" max="9209" width="18" style="69" customWidth="1"/>
    <col min="9210" max="9210" width="5.42578125" style="69" customWidth="1"/>
    <col min="9211" max="9211" width="11.42578125" style="69"/>
    <col min="9212" max="9212" width="14" style="69" customWidth="1"/>
    <col min="9213" max="9213" width="10.85546875" style="69" customWidth="1"/>
    <col min="9214" max="9214" width="10.140625" style="69" customWidth="1"/>
    <col min="9215" max="9215" width="7.7109375" style="69" customWidth="1"/>
    <col min="9216" max="9216" width="13.7109375" style="69" customWidth="1"/>
    <col min="9217" max="9463" width="11.42578125" style="69"/>
    <col min="9464" max="9464" width="6.140625" style="69" customWidth="1"/>
    <col min="9465" max="9465" width="18" style="69" customWidth="1"/>
    <col min="9466" max="9466" width="5.42578125" style="69" customWidth="1"/>
    <col min="9467" max="9467" width="11.42578125" style="69"/>
    <col min="9468" max="9468" width="14" style="69" customWidth="1"/>
    <col min="9469" max="9469" width="10.85546875" style="69" customWidth="1"/>
    <col min="9470" max="9470" width="10.140625" style="69" customWidth="1"/>
    <col min="9471" max="9471" width="7.7109375" style="69" customWidth="1"/>
    <col min="9472" max="9472" width="13.7109375" style="69" customWidth="1"/>
    <col min="9473" max="9719" width="11.42578125" style="69"/>
    <col min="9720" max="9720" width="6.140625" style="69" customWidth="1"/>
    <col min="9721" max="9721" width="18" style="69" customWidth="1"/>
    <col min="9722" max="9722" width="5.42578125" style="69" customWidth="1"/>
    <col min="9723" max="9723" width="11.42578125" style="69"/>
    <col min="9724" max="9724" width="14" style="69" customWidth="1"/>
    <col min="9725" max="9725" width="10.85546875" style="69" customWidth="1"/>
    <col min="9726" max="9726" width="10.140625" style="69" customWidth="1"/>
    <col min="9727" max="9727" width="7.7109375" style="69" customWidth="1"/>
    <col min="9728" max="9728" width="13.7109375" style="69" customWidth="1"/>
    <col min="9729" max="9975" width="11.42578125" style="69"/>
    <col min="9976" max="9976" width="6.140625" style="69" customWidth="1"/>
    <col min="9977" max="9977" width="18" style="69" customWidth="1"/>
    <col min="9978" max="9978" width="5.42578125" style="69" customWidth="1"/>
    <col min="9979" max="9979" width="11.42578125" style="69"/>
    <col min="9980" max="9980" width="14" style="69" customWidth="1"/>
    <col min="9981" max="9981" width="10.85546875" style="69" customWidth="1"/>
    <col min="9982" max="9982" width="10.140625" style="69" customWidth="1"/>
    <col min="9983" max="9983" width="7.7109375" style="69" customWidth="1"/>
    <col min="9984" max="9984" width="13.7109375" style="69" customWidth="1"/>
    <col min="9985" max="10231" width="11.42578125" style="69"/>
    <col min="10232" max="10232" width="6.140625" style="69" customWidth="1"/>
    <col min="10233" max="10233" width="18" style="69" customWidth="1"/>
    <col min="10234" max="10234" width="5.42578125" style="69" customWidth="1"/>
    <col min="10235" max="10235" width="11.42578125" style="69"/>
    <col min="10236" max="10236" width="14" style="69" customWidth="1"/>
    <col min="10237" max="10237" width="10.85546875" style="69" customWidth="1"/>
    <col min="10238" max="10238" width="10.140625" style="69" customWidth="1"/>
    <col min="10239" max="10239" width="7.7109375" style="69" customWidth="1"/>
    <col min="10240" max="10240" width="13.7109375" style="69" customWidth="1"/>
    <col min="10241" max="10487" width="11.42578125" style="69"/>
    <col min="10488" max="10488" width="6.140625" style="69" customWidth="1"/>
    <col min="10489" max="10489" width="18" style="69" customWidth="1"/>
    <col min="10490" max="10490" width="5.42578125" style="69" customWidth="1"/>
    <col min="10491" max="10491" width="11.42578125" style="69"/>
    <col min="10492" max="10492" width="14" style="69" customWidth="1"/>
    <col min="10493" max="10493" width="10.85546875" style="69" customWidth="1"/>
    <col min="10494" max="10494" width="10.140625" style="69" customWidth="1"/>
    <col min="10495" max="10495" width="7.7109375" style="69" customWidth="1"/>
    <col min="10496" max="10496" width="13.7109375" style="69" customWidth="1"/>
    <col min="10497" max="10743" width="11.42578125" style="69"/>
    <col min="10744" max="10744" width="6.140625" style="69" customWidth="1"/>
    <col min="10745" max="10745" width="18" style="69" customWidth="1"/>
    <col min="10746" max="10746" width="5.42578125" style="69" customWidth="1"/>
    <col min="10747" max="10747" width="11.42578125" style="69"/>
    <col min="10748" max="10748" width="14" style="69" customWidth="1"/>
    <col min="10749" max="10749" width="10.85546875" style="69" customWidth="1"/>
    <col min="10750" max="10750" width="10.140625" style="69" customWidth="1"/>
    <col min="10751" max="10751" width="7.7109375" style="69" customWidth="1"/>
    <col min="10752" max="10752" width="13.7109375" style="69" customWidth="1"/>
    <col min="10753" max="10999" width="11.42578125" style="69"/>
    <col min="11000" max="11000" width="6.140625" style="69" customWidth="1"/>
    <col min="11001" max="11001" width="18" style="69" customWidth="1"/>
    <col min="11002" max="11002" width="5.42578125" style="69" customWidth="1"/>
    <col min="11003" max="11003" width="11.42578125" style="69"/>
    <col min="11004" max="11004" width="14" style="69" customWidth="1"/>
    <col min="11005" max="11005" width="10.85546875" style="69" customWidth="1"/>
    <col min="11006" max="11006" width="10.140625" style="69" customWidth="1"/>
    <col min="11007" max="11007" width="7.7109375" style="69" customWidth="1"/>
    <col min="11008" max="11008" width="13.7109375" style="69" customWidth="1"/>
    <col min="11009" max="11255" width="11.42578125" style="69"/>
    <col min="11256" max="11256" width="6.140625" style="69" customWidth="1"/>
    <col min="11257" max="11257" width="18" style="69" customWidth="1"/>
    <col min="11258" max="11258" width="5.42578125" style="69" customWidth="1"/>
    <col min="11259" max="11259" width="11.42578125" style="69"/>
    <col min="11260" max="11260" width="14" style="69" customWidth="1"/>
    <col min="11261" max="11261" width="10.85546875" style="69" customWidth="1"/>
    <col min="11262" max="11262" width="10.140625" style="69" customWidth="1"/>
    <col min="11263" max="11263" width="7.7109375" style="69" customWidth="1"/>
    <col min="11264" max="11264" width="13.7109375" style="69" customWidth="1"/>
    <col min="11265" max="11511" width="11.42578125" style="69"/>
    <col min="11512" max="11512" width="6.140625" style="69" customWidth="1"/>
    <col min="11513" max="11513" width="18" style="69" customWidth="1"/>
    <col min="11514" max="11514" width="5.42578125" style="69" customWidth="1"/>
    <col min="11515" max="11515" width="11.42578125" style="69"/>
    <col min="11516" max="11516" width="14" style="69" customWidth="1"/>
    <col min="11517" max="11517" width="10.85546875" style="69" customWidth="1"/>
    <col min="11518" max="11518" width="10.140625" style="69" customWidth="1"/>
    <col min="11519" max="11519" width="7.7109375" style="69" customWidth="1"/>
    <col min="11520" max="11520" width="13.7109375" style="69" customWidth="1"/>
    <col min="11521" max="11767" width="11.42578125" style="69"/>
    <col min="11768" max="11768" width="6.140625" style="69" customWidth="1"/>
    <col min="11769" max="11769" width="18" style="69" customWidth="1"/>
    <col min="11770" max="11770" width="5.42578125" style="69" customWidth="1"/>
    <col min="11771" max="11771" width="11.42578125" style="69"/>
    <col min="11772" max="11772" width="14" style="69" customWidth="1"/>
    <col min="11773" max="11773" width="10.85546875" style="69" customWidth="1"/>
    <col min="11774" max="11774" width="10.140625" style="69" customWidth="1"/>
    <col min="11775" max="11775" width="7.7109375" style="69" customWidth="1"/>
    <col min="11776" max="11776" width="13.7109375" style="69" customWidth="1"/>
    <col min="11777" max="12023" width="11.42578125" style="69"/>
    <col min="12024" max="12024" width="6.140625" style="69" customWidth="1"/>
    <col min="12025" max="12025" width="18" style="69" customWidth="1"/>
    <col min="12026" max="12026" width="5.42578125" style="69" customWidth="1"/>
    <col min="12027" max="12027" width="11.42578125" style="69"/>
    <col min="12028" max="12028" width="14" style="69" customWidth="1"/>
    <col min="12029" max="12029" width="10.85546875" style="69" customWidth="1"/>
    <col min="12030" max="12030" width="10.140625" style="69" customWidth="1"/>
    <col min="12031" max="12031" width="7.7109375" style="69" customWidth="1"/>
    <col min="12032" max="12032" width="13.7109375" style="69" customWidth="1"/>
    <col min="12033" max="12279" width="11.42578125" style="69"/>
    <col min="12280" max="12280" width="6.140625" style="69" customWidth="1"/>
    <col min="12281" max="12281" width="18" style="69" customWidth="1"/>
    <col min="12282" max="12282" width="5.42578125" style="69" customWidth="1"/>
    <col min="12283" max="12283" width="11.42578125" style="69"/>
    <col min="12284" max="12284" width="14" style="69" customWidth="1"/>
    <col min="12285" max="12285" width="10.85546875" style="69" customWidth="1"/>
    <col min="12286" max="12286" width="10.140625" style="69" customWidth="1"/>
    <col min="12287" max="12287" width="7.7109375" style="69" customWidth="1"/>
    <col min="12288" max="12288" width="13.7109375" style="69" customWidth="1"/>
    <col min="12289" max="12535" width="11.42578125" style="69"/>
    <col min="12536" max="12536" width="6.140625" style="69" customWidth="1"/>
    <col min="12537" max="12537" width="18" style="69" customWidth="1"/>
    <col min="12538" max="12538" width="5.42578125" style="69" customWidth="1"/>
    <col min="12539" max="12539" width="11.42578125" style="69"/>
    <col min="12540" max="12540" width="14" style="69" customWidth="1"/>
    <col min="12541" max="12541" width="10.85546875" style="69" customWidth="1"/>
    <col min="12542" max="12542" width="10.140625" style="69" customWidth="1"/>
    <col min="12543" max="12543" width="7.7109375" style="69" customWidth="1"/>
    <col min="12544" max="12544" width="13.7109375" style="69" customWidth="1"/>
    <col min="12545" max="12791" width="11.42578125" style="69"/>
    <col min="12792" max="12792" width="6.140625" style="69" customWidth="1"/>
    <col min="12793" max="12793" width="18" style="69" customWidth="1"/>
    <col min="12794" max="12794" width="5.42578125" style="69" customWidth="1"/>
    <col min="12795" max="12795" width="11.42578125" style="69"/>
    <col min="12796" max="12796" width="14" style="69" customWidth="1"/>
    <col min="12797" max="12797" width="10.85546875" style="69" customWidth="1"/>
    <col min="12798" max="12798" width="10.140625" style="69" customWidth="1"/>
    <col min="12799" max="12799" width="7.7109375" style="69" customWidth="1"/>
    <col min="12800" max="12800" width="13.7109375" style="69" customWidth="1"/>
    <col min="12801" max="13047" width="11.42578125" style="69"/>
    <col min="13048" max="13048" width="6.140625" style="69" customWidth="1"/>
    <col min="13049" max="13049" width="18" style="69" customWidth="1"/>
    <col min="13050" max="13050" width="5.42578125" style="69" customWidth="1"/>
    <col min="13051" max="13051" width="11.42578125" style="69"/>
    <col min="13052" max="13052" width="14" style="69" customWidth="1"/>
    <col min="13053" max="13053" width="10.85546875" style="69" customWidth="1"/>
    <col min="13054" max="13054" width="10.140625" style="69" customWidth="1"/>
    <col min="13055" max="13055" width="7.7109375" style="69" customWidth="1"/>
    <col min="13056" max="13056" width="13.7109375" style="69" customWidth="1"/>
    <col min="13057" max="13303" width="11.42578125" style="69"/>
    <col min="13304" max="13304" width="6.140625" style="69" customWidth="1"/>
    <col min="13305" max="13305" width="18" style="69" customWidth="1"/>
    <col min="13306" max="13306" width="5.42578125" style="69" customWidth="1"/>
    <col min="13307" max="13307" width="11.42578125" style="69"/>
    <col min="13308" max="13308" width="14" style="69" customWidth="1"/>
    <col min="13309" max="13309" width="10.85546875" style="69" customWidth="1"/>
    <col min="13310" max="13310" width="10.140625" style="69" customWidth="1"/>
    <col min="13311" max="13311" width="7.7109375" style="69" customWidth="1"/>
    <col min="13312" max="13312" width="13.7109375" style="69" customWidth="1"/>
    <col min="13313" max="13559" width="11.42578125" style="69"/>
    <col min="13560" max="13560" width="6.140625" style="69" customWidth="1"/>
    <col min="13561" max="13561" width="18" style="69" customWidth="1"/>
    <col min="13562" max="13562" width="5.42578125" style="69" customWidth="1"/>
    <col min="13563" max="13563" width="11.42578125" style="69"/>
    <col min="13564" max="13564" width="14" style="69" customWidth="1"/>
    <col min="13565" max="13565" width="10.85546875" style="69" customWidth="1"/>
    <col min="13566" max="13566" width="10.140625" style="69" customWidth="1"/>
    <col min="13567" max="13567" width="7.7109375" style="69" customWidth="1"/>
    <col min="13568" max="13568" width="13.7109375" style="69" customWidth="1"/>
    <col min="13569" max="13815" width="11.42578125" style="69"/>
    <col min="13816" max="13816" width="6.140625" style="69" customWidth="1"/>
    <col min="13817" max="13817" width="18" style="69" customWidth="1"/>
    <col min="13818" max="13818" width="5.42578125" style="69" customWidth="1"/>
    <col min="13819" max="13819" width="11.42578125" style="69"/>
    <col min="13820" max="13820" width="14" style="69" customWidth="1"/>
    <col min="13821" max="13821" width="10.85546875" style="69" customWidth="1"/>
    <col min="13822" max="13822" width="10.140625" style="69" customWidth="1"/>
    <col min="13823" max="13823" width="7.7109375" style="69" customWidth="1"/>
    <col min="13824" max="13824" width="13.7109375" style="69" customWidth="1"/>
    <col min="13825" max="14071" width="11.42578125" style="69"/>
    <col min="14072" max="14072" width="6.140625" style="69" customWidth="1"/>
    <col min="14073" max="14073" width="18" style="69" customWidth="1"/>
    <col min="14074" max="14074" width="5.42578125" style="69" customWidth="1"/>
    <col min="14075" max="14075" width="11.42578125" style="69"/>
    <col min="14076" max="14076" width="14" style="69" customWidth="1"/>
    <col min="14077" max="14077" width="10.85546875" style="69" customWidth="1"/>
    <col min="14078" max="14078" width="10.140625" style="69" customWidth="1"/>
    <col min="14079" max="14079" width="7.7109375" style="69" customWidth="1"/>
    <col min="14080" max="14080" width="13.7109375" style="69" customWidth="1"/>
    <col min="14081" max="14327" width="11.42578125" style="69"/>
    <col min="14328" max="14328" width="6.140625" style="69" customWidth="1"/>
    <col min="14329" max="14329" width="18" style="69" customWidth="1"/>
    <col min="14330" max="14330" width="5.42578125" style="69" customWidth="1"/>
    <col min="14331" max="14331" width="11.42578125" style="69"/>
    <col min="14332" max="14332" width="14" style="69" customWidth="1"/>
    <col min="14333" max="14333" width="10.85546875" style="69" customWidth="1"/>
    <col min="14334" max="14334" width="10.140625" style="69" customWidth="1"/>
    <col min="14335" max="14335" width="7.7109375" style="69" customWidth="1"/>
    <col min="14336" max="14336" width="13.7109375" style="69" customWidth="1"/>
    <col min="14337" max="14583" width="11.42578125" style="69"/>
    <col min="14584" max="14584" width="6.140625" style="69" customWidth="1"/>
    <col min="14585" max="14585" width="18" style="69" customWidth="1"/>
    <col min="14586" max="14586" width="5.42578125" style="69" customWidth="1"/>
    <col min="14587" max="14587" width="11.42578125" style="69"/>
    <col min="14588" max="14588" width="14" style="69" customWidth="1"/>
    <col min="14589" max="14589" width="10.85546875" style="69" customWidth="1"/>
    <col min="14590" max="14590" width="10.140625" style="69" customWidth="1"/>
    <col min="14591" max="14591" width="7.7109375" style="69" customWidth="1"/>
    <col min="14592" max="14592" width="13.7109375" style="69" customWidth="1"/>
    <col min="14593" max="14839" width="11.42578125" style="69"/>
    <col min="14840" max="14840" width="6.140625" style="69" customWidth="1"/>
    <col min="14841" max="14841" width="18" style="69" customWidth="1"/>
    <col min="14842" max="14842" width="5.42578125" style="69" customWidth="1"/>
    <col min="14843" max="14843" width="11.42578125" style="69"/>
    <col min="14844" max="14844" width="14" style="69" customWidth="1"/>
    <col min="14845" max="14845" width="10.85546875" style="69" customWidth="1"/>
    <col min="14846" max="14846" width="10.140625" style="69" customWidth="1"/>
    <col min="14847" max="14847" width="7.7109375" style="69" customWidth="1"/>
    <col min="14848" max="14848" width="13.7109375" style="69" customWidth="1"/>
    <col min="14849" max="15095" width="11.42578125" style="69"/>
    <col min="15096" max="15096" width="6.140625" style="69" customWidth="1"/>
    <col min="15097" max="15097" width="18" style="69" customWidth="1"/>
    <col min="15098" max="15098" width="5.42578125" style="69" customWidth="1"/>
    <col min="15099" max="15099" width="11.42578125" style="69"/>
    <col min="15100" max="15100" width="14" style="69" customWidth="1"/>
    <col min="15101" max="15101" width="10.85546875" style="69" customWidth="1"/>
    <col min="15102" max="15102" width="10.140625" style="69" customWidth="1"/>
    <col min="15103" max="15103" width="7.7109375" style="69" customWidth="1"/>
    <col min="15104" max="15104" width="13.7109375" style="69" customWidth="1"/>
    <col min="15105" max="15351" width="11.42578125" style="69"/>
    <col min="15352" max="15352" width="6.140625" style="69" customWidth="1"/>
    <col min="15353" max="15353" width="18" style="69" customWidth="1"/>
    <col min="15354" max="15354" width="5.42578125" style="69" customWidth="1"/>
    <col min="15355" max="15355" width="11.42578125" style="69"/>
    <col min="15356" max="15356" width="14" style="69" customWidth="1"/>
    <col min="15357" max="15357" width="10.85546875" style="69" customWidth="1"/>
    <col min="15358" max="15358" width="10.140625" style="69" customWidth="1"/>
    <col min="15359" max="15359" width="7.7109375" style="69" customWidth="1"/>
    <col min="15360" max="15360" width="13.7109375" style="69" customWidth="1"/>
    <col min="15361" max="15607" width="11.42578125" style="69"/>
    <col min="15608" max="15608" width="6.140625" style="69" customWidth="1"/>
    <col min="15609" max="15609" width="18" style="69" customWidth="1"/>
    <col min="15610" max="15610" width="5.42578125" style="69" customWidth="1"/>
    <col min="15611" max="15611" width="11.42578125" style="69"/>
    <col min="15612" max="15612" width="14" style="69" customWidth="1"/>
    <col min="15613" max="15613" width="10.85546875" style="69" customWidth="1"/>
    <col min="15614" max="15614" width="10.140625" style="69" customWidth="1"/>
    <col min="15615" max="15615" width="7.7109375" style="69" customWidth="1"/>
    <col min="15616" max="15616" width="13.7109375" style="69" customWidth="1"/>
    <col min="15617" max="15863" width="11.42578125" style="69"/>
    <col min="15864" max="15864" width="6.140625" style="69" customWidth="1"/>
    <col min="15865" max="15865" width="18" style="69" customWidth="1"/>
    <col min="15866" max="15866" width="5.42578125" style="69" customWidth="1"/>
    <col min="15867" max="15867" width="11.42578125" style="69"/>
    <col min="15868" max="15868" width="14" style="69" customWidth="1"/>
    <col min="15869" max="15869" width="10.85546875" style="69" customWidth="1"/>
    <col min="15870" max="15870" width="10.140625" style="69" customWidth="1"/>
    <col min="15871" max="15871" width="7.7109375" style="69" customWidth="1"/>
    <col min="15872" max="15872" width="13.7109375" style="69" customWidth="1"/>
    <col min="15873" max="16119" width="11.42578125" style="69"/>
    <col min="16120" max="16120" width="6.140625" style="69" customWidth="1"/>
    <col min="16121" max="16121" width="18" style="69" customWidth="1"/>
    <col min="16122" max="16122" width="5.42578125" style="69" customWidth="1"/>
    <col min="16123" max="16123" width="11.42578125" style="69"/>
    <col min="16124" max="16124" width="14" style="69" customWidth="1"/>
    <col min="16125" max="16125" width="10.85546875" style="69" customWidth="1"/>
    <col min="16126" max="16126" width="10.140625" style="69" customWidth="1"/>
    <col min="16127" max="16127" width="7.7109375" style="69" customWidth="1"/>
    <col min="16128" max="16128" width="13.7109375" style="69" customWidth="1"/>
    <col min="16129" max="16384" width="11.42578125" style="69"/>
  </cols>
  <sheetData>
    <row r="1" spans="1:26" s="3" customFormat="1" ht="23.25" customHeight="1" x14ac:dyDescent="0.2">
      <c r="A1" s="57" t="s">
        <v>31</v>
      </c>
      <c r="B1" s="58">
        <v>2022</v>
      </c>
      <c r="C1" s="7">
        <v>2021</v>
      </c>
      <c r="D1" s="7" t="s">
        <v>32</v>
      </c>
      <c r="E1" s="93"/>
      <c r="F1" s="6">
        <v>2018</v>
      </c>
      <c r="G1" s="6">
        <v>2017</v>
      </c>
      <c r="H1" s="6">
        <v>2016</v>
      </c>
      <c r="I1" s="6">
        <v>2015</v>
      </c>
      <c r="J1" s="6" t="s">
        <v>29</v>
      </c>
      <c r="K1" s="6" t="s">
        <v>29</v>
      </c>
      <c r="L1" s="6" t="s">
        <v>28</v>
      </c>
      <c r="M1" s="6" t="s">
        <v>27</v>
      </c>
      <c r="N1" s="6" t="s">
        <v>26</v>
      </c>
      <c r="O1" s="6" t="s">
        <v>25</v>
      </c>
      <c r="P1" s="6" t="s">
        <v>24</v>
      </c>
      <c r="Q1" s="6" t="s">
        <v>23</v>
      </c>
      <c r="R1" s="6" t="s">
        <v>22</v>
      </c>
      <c r="S1" s="6" t="s">
        <v>21</v>
      </c>
      <c r="T1" s="6" t="s">
        <v>20</v>
      </c>
      <c r="U1" s="6" t="s">
        <v>19</v>
      </c>
      <c r="V1" s="6" t="s">
        <v>18</v>
      </c>
      <c r="W1" s="6" t="s">
        <v>17</v>
      </c>
      <c r="X1" s="5" t="s">
        <v>16</v>
      </c>
      <c r="Y1" s="4" t="s">
        <v>15</v>
      </c>
    </row>
    <row r="2" spans="1:26" s="3" customFormat="1" ht="23.25" customHeight="1" thickBot="1" x14ac:dyDescent="0.25">
      <c r="A2" s="59" t="s">
        <v>33</v>
      </c>
      <c r="B2" s="60"/>
      <c r="C2" s="12">
        <v>0.84209999999999996</v>
      </c>
      <c r="D2" s="12">
        <f>91/106</f>
        <v>0.85849056603773588</v>
      </c>
      <c r="E2" s="94"/>
      <c r="F2" s="11">
        <f>47/62</f>
        <v>0.75806451612903225</v>
      </c>
      <c r="G2" s="11">
        <f>44/52</f>
        <v>0.84615384615384615</v>
      </c>
      <c r="H2" s="11">
        <f>50/72</f>
        <v>0.69444444444444442</v>
      </c>
      <c r="I2" s="11">
        <f>50/72</f>
        <v>0.69444444444444442</v>
      </c>
      <c r="J2" s="11">
        <f>64/115</f>
        <v>0.55652173913043479</v>
      </c>
      <c r="K2" s="11">
        <f>41/112</f>
        <v>0.36607142857142855</v>
      </c>
      <c r="L2" s="11">
        <f>47/62</f>
        <v>0.75806451612903225</v>
      </c>
      <c r="M2" s="11">
        <f>39/62</f>
        <v>0.62903225806451613</v>
      </c>
      <c r="N2" s="10">
        <f>56/65</f>
        <v>0.86153846153846159</v>
      </c>
      <c r="O2" s="10">
        <v>0.7077</v>
      </c>
      <c r="P2" s="10">
        <f>47/63</f>
        <v>0.74603174603174605</v>
      </c>
      <c r="Q2" s="10">
        <f>102/118</f>
        <v>0.86440677966101698</v>
      </c>
      <c r="R2" s="10">
        <f>50/51</f>
        <v>0.98039215686274506</v>
      </c>
      <c r="S2" s="10">
        <f>145/159</f>
        <v>0.91194968553459121</v>
      </c>
      <c r="T2" s="9">
        <v>0.85370000000000001</v>
      </c>
      <c r="U2" s="9">
        <v>0.80489999999999995</v>
      </c>
      <c r="V2" s="9">
        <v>0.83899999999999997</v>
      </c>
      <c r="W2" s="9">
        <v>0.80649999999999999</v>
      </c>
      <c r="X2" s="9" t="s">
        <v>30</v>
      </c>
      <c r="Y2" s="8">
        <v>0.69</v>
      </c>
    </row>
    <row r="3" spans="1:26" s="3" customFormat="1" ht="23.25" customHeight="1" thickBot="1" x14ac:dyDescent="0.25">
      <c r="A3" s="61" t="s">
        <v>34</v>
      </c>
      <c r="B3" s="62">
        <v>13</v>
      </c>
      <c r="C3" s="62">
        <v>27</v>
      </c>
      <c r="D3" s="62">
        <v>33</v>
      </c>
      <c r="E3" s="62"/>
      <c r="F3" s="62">
        <v>30</v>
      </c>
      <c r="G3" s="62">
        <v>23</v>
      </c>
      <c r="H3" s="62">
        <v>22</v>
      </c>
      <c r="I3" s="62">
        <v>27</v>
      </c>
      <c r="J3" s="63">
        <v>40</v>
      </c>
      <c r="K3" s="64"/>
      <c r="L3" s="65">
        <v>20</v>
      </c>
      <c r="M3" s="66"/>
      <c r="N3" s="65">
        <v>28</v>
      </c>
      <c r="O3" s="66"/>
      <c r="P3" s="65"/>
      <c r="Q3" s="66"/>
      <c r="R3" s="62"/>
      <c r="S3" s="62"/>
      <c r="T3" s="62"/>
      <c r="U3" s="62"/>
      <c r="V3" s="62"/>
      <c r="W3" s="62"/>
      <c r="X3" s="62"/>
      <c r="Y3" s="62"/>
    </row>
    <row r="4" spans="1:26" s="3" customFormat="1" ht="12" customHeight="1" thickBot="1" x14ac:dyDescent="0.25">
      <c r="A4" s="13"/>
      <c r="B4" s="14"/>
      <c r="C4" s="14"/>
      <c r="D4" s="14"/>
      <c r="E4" s="14"/>
      <c r="F4" s="14"/>
      <c r="G4" s="14"/>
      <c r="H4" s="15"/>
      <c r="I4" s="15"/>
      <c r="J4" s="15"/>
      <c r="K4" s="67"/>
      <c r="L4" s="16"/>
      <c r="M4" s="16"/>
      <c r="N4" s="17"/>
      <c r="O4" s="17"/>
      <c r="P4" s="17"/>
      <c r="Q4" s="17"/>
      <c r="R4" s="17"/>
      <c r="S4" s="17"/>
      <c r="T4" s="17"/>
      <c r="U4" s="17"/>
      <c r="V4" s="17"/>
      <c r="W4" s="18"/>
      <c r="X4" s="68"/>
      <c r="Y4" s="1"/>
      <c r="Z4" s="2"/>
    </row>
    <row r="5" spans="1:26" ht="30.75" customHeight="1" thickBot="1" x14ac:dyDescent="0.3">
      <c r="B5" s="32" t="s">
        <v>35</v>
      </c>
      <c r="C5" s="33"/>
      <c r="D5" s="33"/>
      <c r="E5" s="33"/>
      <c r="F5" s="33"/>
      <c r="G5" s="33"/>
      <c r="H5" s="33"/>
      <c r="I5" s="33"/>
      <c r="J5" s="34"/>
      <c r="K5" s="70" t="s">
        <v>36</v>
      </c>
    </row>
    <row r="6" spans="1:26" ht="32.25" customHeight="1" x14ac:dyDescent="0.25">
      <c r="B6" s="35" t="s">
        <v>0</v>
      </c>
      <c r="C6" s="37" t="s">
        <v>2</v>
      </c>
      <c r="D6" s="37"/>
      <c r="E6" s="95" t="s">
        <v>75</v>
      </c>
      <c r="F6" s="37" t="s">
        <v>13</v>
      </c>
      <c r="G6" s="39" t="s">
        <v>37</v>
      </c>
      <c r="H6" s="39"/>
      <c r="I6" s="39"/>
      <c r="J6" s="40" t="s">
        <v>38</v>
      </c>
    </row>
    <row r="7" spans="1:26" ht="20.25" customHeight="1" thickBot="1" x14ac:dyDescent="0.3">
      <c r="B7" s="36"/>
      <c r="C7" s="38"/>
      <c r="D7" s="38"/>
      <c r="E7" s="96"/>
      <c r="F7" s="38"/>
      <c r="G7" s="19" t="s">
        <v>6</v>
      </c>
      <c r="H7" s="19" t="s">
        <v>0</v>
      </c>
      <c r="I7" s="19" t="s">
        <v>1</v>
      </c>
      <c r="J7" s="41"/>
    </row>
    <row r="8" spans="1:26" ht="114.75" customHeight="1" x14ac:dyDescent="0.25">
      <c r="B8" s="98" t="s">
        <v>79</v>
      </c>
      <c r="C8" s="45">
        <v>2</v>
      </c>
      <c r="D8" s="97" t="s">
        <v>74</v>
      </c>
      <c r="E8" s="97" t="s">
        <v>76</v>
      </c>
      <c r="F8" s="48" t="s">
        <v>39</v>
      </c>
      <c r="G8" s="30">
        <v>4</v>
      </c>
      <c r="H8" s="30">
        <v>0</v>
      </c>
      <c r="I8" s="30">
        <f>G8+H8</f>
        <v>4</v>
      </c>
      <c r="J8" s="51">
        <f>G10/I10</f>
        <v>1</v>
      </c>
      <c r="K8" s="72" t="s">
        <v>40</v>
      </c>
    </row>
    <row r="9" spans="1:26" ht="61.5" customHeight="1" x14ac:dyDescent="0.25">
      <c r="B9" s="99"/>
      <c r="C9" s="73"/>
      <c r="D9" s="97" t="s">
        <v>78</v>
      </c>
      <c r="E9" s="97" t="s">
        <v>77</v>
      </c>
      <c r="F9" s="75"/>
      <c r="G9" s="76">
        <v>1</v>
      </c>
      <c r="H9" s="76">
        <v>0</v>
      </c>
      <c r="I9" s="31">
        <f>G9+H9</f>
        <v>1</v>
      </c>
      <c r="J9" s="77"/>
      <c r="K9" s="71" t="s">
        <v>41</v>
      </c>
    </row>
    <row r="10" spans="1:26" ht="14.25" customHeight="1" thickBot="1" x14ac:dyDescent="0.3">
      <c r="B10" s="100"/>
      <c r="C10" s="46"/>
      <c r="D10" s="22" t="s">
        <v>1</v>
      </c>
      <c r="E10" s="74"/>
      <c r="F10" s="49"/>
      <c r="G10" s="24">
        <f>G8+G9</f>
        <v>5</v>
      </c>
      <c r="H10" s="24">
        <f>H8+H9</f>
        <v>0</v>
      </c>
      <c r="I10" s="24">
        <f>I8+I9</f>
        <v>5</v>
      </c>
      <c r="J10" s="52"/>
    </row>
    <row r="11" spans="1:26" ht="38.25" customHeight="1" thickBot="1" x14ac:dyDescent="0.3">
      <c r="B11" s="98" t="s">
        <v>80</v>
      </c>
      <c r="C11" s="45">
        <v>2</v>
      </c>
      <c r="D11" s="97" t="s">
        <v>82</v>
      </c>
      <c r="E11" s="97" t="s">
        <v>81</v>
      </c>
      <c r="F11" s="20" t="s">
        <v>3</v>
      </c>
      <c r="G11" s="30">
        <v>1</v>
      </c>
      <c r="H11" s="30">
        <v>0</v>
      </c>
      <c r="I11" s="30">
        <f>G11+H11</f>
        <v>1</v>
      </c>
      <c r="J11" s="51">
        <f>G13/I13</f>
        <v>0.5</v>
      </c>
      <c r="K11" s="71" t="s">
        <v>42</v>
      </c>
    </row>
    <row r="12" spans="1:26" ht="42.75" customHeight="1" x14ac:dyDescent="0.25">
      <c r="B12" s="99"/>
      <c r="C12" s="79"/>
      <c r="D12" s="97" t="s">
        <v>84</v>
      </c>
      <c r="E12" s="97" t="s">
        <v>83</v>
      </c>
      <c r="F12" s="80" t="s">
        <v>14</v>
      </c>
      <c r="G12" s="30">
        <v>0</v>
      </c>
      <c r="H12" s="30">
        <v>1</v>
      </c>
      <c r="I12" s="81">
        <v>1</v>
      </c>
      <c r="J12" s="77"/>
      <c r="K12" s="71" t="s">
        <v>43</v>
      </c>
    </row>
    <row r="13" spans="1:26" ht="16.5" customHeight="1" thickBot="1" x14ac:dyDescent="0.3">
      <c r="B13" s="100"/>
      <c r="C13" s="47"/>
      <c r="D13" s="22" t="s">
        <v>1</v>
      </c>
      <c r="E13" s="22"/>
      <c r="F13" s="22"/>
      <c r="G13" s="24">
        <f>G11+G12</f>
        <v>1</v>
      </c>
      <c r="H13" s="24">
        <f>H11+H12</f>
        <v>1</v>
      </c>
      <c r="I13" s="24">
        <f>I11+I12</f>
        <v>2</v>
      </c>
      <c r="J13" s="52"/>
      <c r="K13" s="69"/>
    </row>
    <row r="14" spans="1:26" ht="80.25" customHeight="1" x14ac:dyDescent="0.25">
      <c r="B14" s="42" t="s">
        <v>85</v>
      </c>
      <c r="C14" s="45">
        <v>2</v>
      </c>
      <c r="D14" s="97" t="s">
        <v>87</v>
      </c>
      <c r="E14" s="97" t="s">
        <v>86</v>
      </c>
      <c r="F14" s="20" t="s">
        <v>44</v>
      </c>
      <c r="G14" s="30">
        <v>1</v>
      </c>
      <c r="H14" s="30">
        <v>0</v>
      </c>
      <c r="I14" s="30">
        <f>G14+H14</f>
        <v>1</v>
      </c>
      <c r="J14" s="54">
        <f>G16/I16</f>
        <v>1</v>
      </c>
      <c r="K14" s="72" t="s">
        <v>45</v>
      </c>
    </row>
    <row r="15" spans="1:26" ht="44.25" customHeight="1" x14ac:dyDescent="0.25">
      <c r="B15" s="43"/>
      <c r="C15" s="46"/>
      <c r="D15" s="97" t="s">
        <v>89</v>
      </c>
      <c r="E15" s="97" t="s">
        <v>88</v>
      </c>
      <c r="F15" s="21" t="s">
        <v>3</v>
      </c>
      <c r="G15" s="31">
        <v>1</v>
      </c>
      <c r="H15" s="31">
        <v>0</v>
      </c>
      <c r="I15" s="31">
        <f>G15+H15</f>
        <v>1</v>
      </c>
      <c r="J15" s="55"/>
      <c r="K15" s="71" t="s">
        <v>46</v>
      </c>
    </row>
    <row r="16" spans="1:26" ht="14.25" customHeight="1" thickBot="1" x14ac:dyDescent="0.3">
      <c r="B16" s="44"/>
      <c r="C16" s="47"/>
      <c r="D16" s="22" t="s">
        <v>1</v>
      </c>
      <c r="E16" s="22"/>
      <c r="F16" s="22"/>
      <c r="G16" s="24">
        <f>G14+G15</f>
        <v>2</v>
      </c>
      <c r="H16" s="24">
        <f>H14+H15</f>
        <v>0</v>
      </c>
      <c r="I16" s="24">
        <f>I14+I15</f>
        <v>2</v>
      </c>
      <c r="J16" s="56"/>
    </row>
    <row r="17" spans="1:11" ht="45.75" customHeight="1" x14ac:dyDescent="0.25">
      <c r="B17" s="42" t="s">
        <v>90</v>
      </c>
      <c r="C17" s="45">
        <v>1</v>
      </c>
      <c r="D17" s="97" t="s">
        <v>92</v>
      </c>
      <c r="E17" s="97" t="s">
        <v>91</v>
      </c>
      <c r="F17" s="48" t="s">
        <v>47</v>
      </c>
      <c r="G17" s="30">
        <v>1</v>
      </c>
      <c r="H17" s="30">
        <v>0</v>
      </c>
      <c r="I17" s="30">
        <f>G17+H17</f>
        <v>1</v>
      </c>
      <c r="J17" s="54">
        <f>G18/I18</f>
        <v>1</v>
      </c>
      <c r="K17" s="71" t="s">
        <v>48</v>
      </c>
    </row>
    <row r="18" spans="1:11" ht="14.25" customHeight="1" thickBot="1" x14ac:dyDescent="0.3">
      <c r="B18" s="44"/>
      <c r="C18" s="47"/>
      <c r="D18" s="22" t="s">
        <v>1</v>
      </c>
      <c r="E18" s="22"/>
      <c r="F18" s="50"/>
      <c r="G18" s="23">
        <f>G17</f>
        <v>1</v>
      </c>
      <c r="H18" s="23">
        <f t="shared" ref="H18:I18" si="0">H17</f>
        <v>0</v>
      </c>
      <c r="I18" s="23">
        <f t="shared" si="0"/>
        <v>1</v>
      </c>
      <c r="J18" s="56"/>
    </row>
    <row r="19" spans="1:11" ht="39" customHeight="1" x14ac:dyDescent="0.25">
      <c r="B19" s="42" t="s">
        <v>93</v>
      </c>
      <c r="C19" s="45">
        <v>4</v>
      </c>
      <c r="D19" s="97" t="s">
        <v>95</v>
      </c>
      <c r="E19" s="97" t="s">
        <v>94</v>
      </c>
      <c r="F19" s="20" t="s">
        <v>39</v>
      </c>
      <c r="G19" s="30">
        <v>0</v>
      </c>
      <c r="H19" s="30">
        <v>1</v>
      </c>
      <c r="I19" s="30">
        <f>G19+H19</f>
        <v>1</v>
      </c>
      <c r="J19" s="51">
        <f>G20/I20</f>
        <v>0</v>
      </c>
      <c r="K19" s="72" t="s">
        <v>49</v>
      </c>
    </row>
    <row r="20" spans="1:11" ht="14.25" customHeight="1" thickBot="1" x14ac:dyDescent="0.3">
      <c r="B20" s="43"/>
      <c r="C20" s="46"/>
      <c r="D20" s="21" t="s">
        <v>1</v>
      </c>
      <c r="E20" s="21"/>
      <c r="F20" s="21"/>
      <c r="G20" s="23">
        <f>G19</f>
        <v>0</v>
      </c>
      <c r="H20" s="23">
        <f t="shared" ref="H20:I20" si="1">H19</f>
        <v>1</v>
      </c>
      <c r="I20" s="23">
        <f t="shared" si="1"/>
        <v>1</v>
      </c>
      <c r="J20" s="52"/>
    </row>
    <row r="21" spans="1:11" ht="42" customHeight="1" x14ac:dyDescent="0.25">
      <c r="B21" s="43" t="s">
        <v>50</v>
      </c>
      <c r="C21" s="46"/>
      <c r="D21" s="97" t="s">
        <v>97</v>
      </c>
      <c r="E21" s="97" t="s">
        <v>96</v>
      </c>
      <c r="F21" s="21" t="s">
        <v>14</v>
      </c>
      <c r="G21" s="31">
        <v>1</v>
      </c>
      <c r="H21" s="31">
        <v>0</v>
      </c>
      <c r="I21" s="31">
        <f>G21+H21</f>
        <v>1</v>
      </c>
      <c r="J21" s="52">
        <f>G22/I22</f>
        <v>1</v>
      </c>
      <c r="K21" s="72" t="s">
        <v>51</v>
      </c>
    </row>
    <row r="22" spans="1:11" ht="14.25" customHeight="1" thickBot="1" x14ac:dyDescent="0.3">
      <c r="B22" s="43"/>
      <c r="C22" s="46"/>
      <c r="D22" s="21" t="s">
        <v>1</v>
      </c>
      <c r="E22" s="21"/>
      <c r="F22" s="21"/>
      <c r="G22" s="23">
        <f>G21</f>
        <v>1</v>
      </c>
      <c r="H22" s="23">
        <f t="shared" ref="H22:I22" si="2">H21</f>
        <v>0</v>
      </c>
      <c r="I22" s="23">
        <f t="shared" si="2"/>
        <v>1</v>
      </c>
      <c r="J22" s="52"/>
    </row>
    <row r="23" spans="1:11" ht="78" customHeight="1" x14ac:dyDescent="0.25">
      <c r="B23" s="43" t="s">
        <v>102</v>
      </c>
      <c r="C23" s="46"/>
      <c r="D23" s="97" t="s">
        <v>99</v>
      </c>
      <c r="E23" s="97" t="s">
        <v>98</v>
      </c>
      <c r="F23" s="21" t="s">
        <v>52</v>
      </c>
      <c r="G23" s="31">
        <v>4</v>
      </c>
      <c r="H23" s="31">
        <v>0</v>
      </c>
      <c r="I23" s="31">
        <f>G23+H23</f>
        <v>4</v>
      </c>
      <c r="J23" s="52">
        <f>G24/I24</f>
        <v>1</v>
      </c>
      <c r="K23" s="72" t="s">
        <v>53</v>
      </c>
    </row>
    <row r="24" spans="1:11" ht="14.25" customHeight="1" thickBot="1" x14ac:dyDescent="0.3">
      <c r="B24" s="43"/>
      <c r="C24" s="46"/>
      <c r="D24" s="21" t="s">
        <v>1</v>
      </c>
      <c r="E24" s="21"/>
      <c r="F24" s="21"/>
      <c r="G24" s="23">
        <f>G23</f>
        <v>4</v>
      </c>
      <c r="H24" s="23">
        <f t="shared" ref="H24:I24" si="3">H23</f>
        <v>0</v>
      </c>
      <c r="I24" s="23">
        <f t="shared" si="3"/>
        <v>4</v>
      </c>
      <c r="J24" s="52"/>
    </row>
    <row r="25" spans="1:11" ht="33.75" customHeight="1" x14ac:dyDescent="0.25">
      <c r="B25" s="43" t="s">
        <v>7</v>
      </c>
      <c r="C25" s="46"/>
      <c r="D25" s="97" t="s">
        <v>101</v>
      </c>
      <c r="E25" s="97" t="s">
        <v>100</v>
      </c>
      <c r="F25" s="21" t="s">
        <v>44</v>
      </c>
      <c r="G25" s="31">
        <v>0</v>
      </c>
      <c r="H25" s="31">
        <v>1</v>
      </c>
      <c r="I25" s="31">
        <f>G25+H25</f>
        <v>1</v>
      </c>
      <c r="J25" s="52">
        <f>G26/I26</f>
        <v>0</v>
      </c>
      <c r="K25" s="72" t="s">
        <v>54</v>
      </c>
    </row>
    <row r="26" spans="1:11" ht="14.25" customHeight="1" thickBot="1" x14ac:dyDescent="0.3">
      <c r="B26" s="44"/>
      <c r="C26" s="47"/>
      <c r="D26" s="22" t="s">
        <v>1</v>
      </c>
      <c r="E26" s="22"/>
      <c r="F26" s="22"/>
      <c r="G26" s="23">
        <f>G25</f>
        <v>0</v>
      </c>
      <c r="H26" s="23">
        <f t="shared" ref="H26:I26" si="4">H25</f>
        <v>1</v>
      </c>
      <c r="I26" s="23">
        <f t="shared" si="4"/>
        <v>1</v>
      </c>
      <c r="J26" s="53"/>
    </row>
    <row r="27" spans="1:11" ht="58.5" customHeight="1" x14ac:dyDescent="0.25">
      <c r="B27" s="42" t="s">
        <v>103</v>
      </c>
      <c r="C27" s="45">
        <v>1</v>
      </c>
      <c r="D27" s="97" t="s">
        <v>107</v>
      </c>
      <c r="E27" s="97" t="s">
        <v>106</v>
      </c>
      <c r="F27" s="48" t="s">
        <v>3</v>
      </c>
      <c r="G27" s="30"/>
      <c r="H27" s="30">
        <v>1</v>
      </c>
      <c r="I27" s="30">
        <f>G27+H27</f>
        <v>1</v>
      </c>
      <c r="J27" s="54">
        <f>G28/I28</f>
        <v>0</v>
      </c>
      <c r="K27" s="72" t="s">
        <v>141</v>
      </c>
    </row>
    <row r="28" spans="1:11" ht="14.25" customHeight="1" thickBot="1" x14ac:dyDescent="0.3">
      <c r="B28" s="44"/>
      <c r="C28" s="47"/>
      <c r="D28" s="22" t="s">
        <v>1</v>
      </c>
      <c r="E28" s="22"/>
      <c r="F28" s="50"/>
      <c r="G28" s="23">
        <f>G27</f>
        <v>0</v>
      </c>
      <c r="H28" s="23">
        <f t="shared" ref="H28:I28" si="5">H27</f>
        <v>1</v>
      </c>
      <c r="I28" s="23">
        <f t="shared" si="5"/>
        <v>1</v>
      </c>
      <c r="J28" s="56"/>
    </row>
    <row r="29" spans="1:11" ht="54.75" customHeight="1" x14ac:dyDescent="0.25">
      <c r="A29" s="82"/>
      <c r="B29" s="42" t="s">
        <v>104</v>
      </c>
      <c r="C29" s="45">
        <v>1</v>
      </c>
      <c r="D29" s="97" t="s">
        <v>109</v>
      </c>
      <c r="E29" s="97" t="s">
        <v>108</v>
      </c>
      <c r="F29" s="48" t="s">
        <v>39</v>
      </c>
      <c r="G29" s="30">
        <v>1</v>
      </c>
      <c r="H29" s="30">
        <v>0</v>
      </c>
      <c r="I29" s="30">
        <f>G29+H29</f>
        <v>1</v>
      </c>
      <c r="J29" s="54">
        <f>G30/I30</f>
        <v>1</v>
      </c>
      <c r="K29" s="72" t="s">
        <v>55</v>
      </c>
    </row>
    <row r="30" spans="1:11" ht="14.25" customHeight="1" thickBot="1" x14ac:dyDescent="0.3">
      <c r="A30" s="82"/>
      <c r="B30" s="44"/>
      <c r="C30" s="47"/>
      <c r="D30" s="22" t="s">
        <v>1</v>
      </c>
      <c r="E30" s="22"/>
      <c r="F30" s="50"/>
      <c r="G30" s="23">
        <f>G29</f>
        <v>1</v>
      </c>
      <c r="H30" s="23">
        <f t="shared" ref="H30:I30" si="6">H29</f>
        <v>0</v>
      </c>
      <c r="I30" s="23">
        <f t="shared" si="6"/>
        <v>1</v>
      </c>
      <c r="J30" s="56"/>
      <c r="K30" s="71" t="s">
        <v>56</v>
      </c>
    </row>
    <row r="31" spans="1:11" ht="31.5" customHeight="1" x14ac:dyDescent="0.25">
      <c r="B31" s="42" t="s">
        <v>105</v>
      </c>
      <c r="C31" s="45">
        <v>3</v>
      </c>
      <c r="D31" s="97" t="s">
        <v>111</v>
      </c>
      <c r="E31" s="97" t="s">
        <v>110</v>
      </c>
      <c r="F31" s="20" t="s">
        <v>4</v>
      </c>
      <c r="G31" s="30">
        <v>1</v>
      </c>
      <c r="H31" s="30">
        <v>0</v>
      </c>
      <c r="I31" s="30">
        <f>G31+H31</f>
        <v>1</v>
      </c>
      <c r="J31" s="51">
        <f>G34/I34</f>
        <v>1</v>
      </c>
      <c r="K31" s="72" t="s">
        <v>57</v>
      </c>
    </row>
    <row r="32" spans="1:11" ht="40.5" customHeight="1" x14ac:dyDescent="0.25">
      <c r="B32" s="43"/>
      <c r="C32" s="46"/>
      <c r="D32" s="97" t="s">
        <v>113</v>
      </c>
      <c r="E32" s="97" t="s">
        <v>112</v>
      </c>
      <c r="F32" s="21" t="s">
        <v>58</v>
      </c>
      <c r="G32" s="31">
        <v>1</v>
      </c>
      <c r="H32" s="31">
        <v>0</v>
      </c>
      <c r="I32" s="31">
        <f>G32+H32</f>
        <v>1</v>
      </c>
      <c r="J32" s="52"/>
      <c r="K32" s="72" t="s">
        <v>59</v>
      </c>
    </row>
    <row r="33" spans="2:11" ht="51.75" customHeight="1" x14ac:dyDescent="0.25">
      <c r="B33" s="43"/>
      <c r="C33" s="46"/>
      <c r="D33" s="97" t="s">
        <v>115</v>
      </c>
      <c r="E33" s="97" t="s">
        <v>114</v>
      </c>
      <c r="F33" s="69" t="s">
        <v>44</v>
      </c>
      <c r="G33" s="31">
        <v>1</v>
      </c>
      <c r="H33" s="31">
        <v>0</v>
      </c>
      <c r="I33" s="31">
        <f>G33+H33</f>
        <v>1</v>
      </c>
      <c r="J33" s="52"/>
      <c r="K33" s="71" t="s">
        <v>60</v>
      </c>
    </row>
    <row r="34" spans="2:11" ht="14.25" customHeight="1" thickBot="1" x14ac:dyDescent="0.3">
      <c r="B34" s="44"/>
      <c r="C34" s="47"/>
      <c r="D34" s="22" t="s">
        <v>1</v>
      </c>
      <c r="E34" s="22"/>
      <c r="F34" s="22"/>
      <c r="G34" s="23">
        <f>SUM(G31:G33)</f>
        <v>3</v>
      </c>
      <c r="H34" s="23">
        <f t="shared" ref="H34:I34" si="7">SUM(H31:H33)</f>
        <v>0</v>
      </c>
      <c r="I34" s="23">
        <f t="shared" si="7"/>
        <v>3</v>
      </c>
      <c r="J34" s="53"/>
    </row>
    <row r="35" spans="2:11" ht="27.75" customHeight="1" x14ac:dyDescent="0.25">
      <c r="B35" s="42" t="s">
        <v>118</v>
      </c>
      <c r="C35" s="45">
        <v>1</v>
      </c>
      <c r="D35" s="97" t="s">
        <v>117</v>
      </c>
      <c r="E35" s="97" t="s">
        <v>116</v>
      </c>
      <c r="F35" s="48" t="s">
        <v>5</v>
      </c>
      <c r="G35" s="30">
        <v>1</v>
      </c>
      <c r="H35" s="30">
        <v>0</v>
      </c>
      <c r="I35" s="30">
        <f>G35+H35</f>
        <v>1</v>
      </c>
      <c r="J35" s="54">
        <f>G36/I36</f>
        <v>1</v>
      </c>
      <c r="K35" s="71" t="s">
        <v>61</v>
      </c>
    </row>
    <row r="36" spans="2:11" ht="14.25" customHeight="1" thickBot="1" x14ac:dyDescent="0.3">
      <c r="B36" s="44"/>
      <c r="C36" s="47"/>
      <c r="D36" s="22" t="s">
        <v>1</v>
      </c>
      <c r="E36" s="22"/>
      <c r="F36" s="50"/>
      <c r="G36" s="23">
        <f>G35</f>
        <v>1</v>
      </c>
      <c r="H36" s="23">
        <f t="shared" ref="H36:I36" si="8">H35</f>
        <v>0</v>
      </c>
      <c r="I36" s="23">
        <f t="shared" si="8"/>
        <v>1</v>
      </c>
      <c r="J36" s="56"/>
    </row>
    <row r="37" spans="2:11" ht="66.75" customHeight="1" x14ac:dyDescent="0.25">
      <c r="B37" s="42" t="s">
        <v>119</v>
      </c>
      <c r="C37" s="45">
        <v>1</v>
      </c>
      <c r="D37" s="97" t="s">
        <v>121</v>
      </c>
      <c r="E37" s="97" t="s">
        <v>120</v>
      </c>
      <c r="F37" s="48" t="s">
        <v>39</v>
      </c>
      <c r="G37" s="30">
        <v>1</v>
      </c>
      <c r="H37" s="25">
        <v>0</v>
      </c>
      <c r="I37" s="30">
        <f>G37+H37</f>
        <v>1</v>
      </c>
      <c r="J37" s="54">
        <f>G38/I38</f>
        <v>1</v>
      </c>
      <c r="K37" s="71" t="s">
        <v>62</v>
      </c>
    </row>
    <row r="38" spans="2:11" ht="14.25" customHeight="1" thickBot="1" x14ac:dyDescent="0.3">
      <c r="B38" s="44"/>
      <c r="C38" s="47"/>
      <c r="D38" s="22" t="s">
        <v>1</v>
      </c>
      <c r="E38" s="22"/>
      <c r="F38" s="50"/>
      <c r="G38" s="23">
        <f>G37</f>
        <v>1</v>
      </c>
      <c r="H38" s="23">
        <f t="shared" ref="H38:I38" si="9">H37</f>
        <v>0</v>
      </c>
      <c r="I38" s="23">
        <f t="shared" si="9"/>
        <v>1</v>
      </c>
      <c r="J38" s="56"/>
    </row>
    <row r="39" spans="2:11" ht="76.5" customHeight="1" thickBot="1" x14ac:dyDescent="0.3">
      <c r="B39" s="42" t="s">
        <v>122</v>
      </c>
      <c r="C39" s="45">
        <v>2</v>
      </c>
      <c r="D39" s="97" t="s">
        <v>124</v>
      </c>
      <c r="E39" s="97" t="s">
        <v>123</v>
      </c>
      <c r="F39" s="48" t="s">
        <v>44</v>
      </c>
      <c r="G39" s="30">
        <v>2</v>
      </c>
      <c r="H39" s="30">
        <v>0</v>
      </c>
      <c r="I39" s="30">
        <f>G39+H39</f>
        <v>2</v>
      </c>
      <c r="J39" s="54">
        <f>G41/I41</f>
        <v>0.66666666666666663</v>
      </c>
      <c r="K39" s="72" t="s">
        <v>63</v>
      </c>
    </row>
    <row r="40" spans="2:11" ht="113.25" customHeight="1" x14ac:dyDescent="0.25">
      <c r="B40" s="78"/>
      <c r="C40" s="79"/>
      <c r="D40" s="97" t="s">
        <v>126</v>
      </c>
      <c r="E40" s="97" t="s">
        <v>125</v>
      </c>
      <c r="F40" s="83"/>
      <c r="G40" s="81">
        <v>0</v>
      </c>
      <c r="H40" s="81">
        <v>1</v>
      </c>
      <c r="I40" s="30">
        <f>G40+H40</f>
        <v>1</v>
      </c>
      <c r="J40" s="84"/>
      <c r="K40" s="72" t="s">
        <v>64</v>
      </c>
    </row>
    <row r="41" spans="2:11" ht="14.25" customHeight="1" thickBot="1" x14ac:dyDescent="0.3">
      <c r="B41" s="44"/>
      <c r="C41" s="47"/>
      <c r="D41" s="22" t="s">
        <v>1</v>
      </c>
      <c r="E41" s="22"/>
      <c r="F41" s="50"/>
      <c r="G41" s="24">
        <f>G39+G40</f>
        <v>2</v>
      </c>
      <c r="H41" s="24">
        <f>H39+H40</f>
        <v>1</v>
      </c>
      <c r="I41" s="24">
        <f>I39+I40</f>
        <v>3</v>
      </c>
      <c r="J41" s="56"/>
    </row>
    <row r="42" spans="2:11" ht="90" customHeight="1" x14ac:dyDescent="0.25">
      <c r="B42" s="42" t="s">
        <v>8</v>
      </c>
      <c r="C42" s="45">
        <v>1</v>
      </c>
      <c r="D42" s="97" t="s">
        <v>128</v>
      </c>
      <c r="E42" s="97" t="s">
        <v>127</v>
      </c>
      <c r="F42" s="48" t="s">
        <v>65</v>
      </c>
      <c r="G42" s="30">
        <v>5</v>
      </c>
      <c r="H42" s="30">
        <v>0</v>
      </c>
      <c r="I42" s="30">
        <f>G42+H42</f>
        <v>5</v>
      </c>
      <c r="J42" s="54">
        <f>G43/I43</f>
        <v>1</v>
      </c>
      <c r="K42" s="72" t="s">
        <v>66</v>
      </c>
    </row>
    <row r="43" spans="2:11" ht="14.25" customHeight="1" thickBot="1" x14ac:dyDescent="0.3">
      <c r="B43" s="44"/>
      <c r="C43" s="47"/>
      <c r="D43" s="22" t="s">
        <v>1</v>
      </c>
      <c r="E43" s="22"/>
      <c r="F43" s="50"/>
      <c r="G43" s="23">
        <f>G42</f>
        <v>5</v>
      </c>
      <c r="H43" s="23">
        <f t="shared" ref="H43:I43" si="10">H42</f>
        <v>0</v>
      </c>
      <c r="I43" s="23">
        <f t="shared" si="10"/>
        <v>5</v>
      </c>
      <c r="J43" s="56"/>
    </row>
    <row r="44" spans="2:11" ht="55.5" customHeight="1" x14ac:dyDescent="0.25">
      <c r="B44" s="42" t="s">
        <v>9</v>
      </c>
      <c r="C44" s="45">
        <v>2</v>
      </c>
      <c r="D44" s="97" t="s">
        <v>130</v>
      </c>
      <c r="E44" s="97" t="s">
        <v>129</v>
      </c>
      <c r="F44" s="20" t="s">
        <v>58</v>
      </c>
      <c r="G44" s="30">
        <v>1</v>
      </c>
      <c r="H44" s="30">
        <v>0</v>
      </c>
      <c r="I44" s="30">
        <f>G44+H44</f>
        <v>1</v>
      </c>
      <c r="J44" s="54">
        <f>G46/I46</f>
        <v>1</v>
      </c>
      <c r="K44" s="71" t="s">
        <v>67</v>
      </c>
    </row>
    <row r="45" spans="2:11" ht="50.25" customHeight="1" x14ac:dyDescent="0.25">
      <c r="B45" s="78"/>
      <c r="C45" s="79"/>
      <c r="D45" s="97" t="s">
        <v>132</v>
      </c>
      <c r="E45" s="97" t="s">
        <v>131</v>
      </c>
      <c r="F45" s="80" t="s">
        <v>39</v>
      </c>
      <c r="G45" s="81">
        <v>1</v>
      </c>
      <c r="H45" s="81">
        <v>0</v>
      </c>
      <c r="I45" s="81">
        <v>1</v>
      </c>
      <c r="J45" s="84"/>
      <c r="K45" s="71" t="s">
        <v>68</v>
      </c>
    </row>
    <row r="46" spans="2:11" ht="14.25" customHeight="1" thickBot="1" x14ac:dyDescent="0.3">
      <c r="B46" s="44"/>
      <c r="C46" s="47"/>
      <c r="D46" s="22" t="s">
        <v>1</v>
      </c>
      <c r="E46" s="22"/>
      <c r="F46" s="22"/>
      <c r="G46" s="24">
        <f>G44+G45</f>
        <v>2</v>
      </c>
      <c r="H46" s="24">
        <f>H44+H45</f>
        <v>0</v>
      </c>
      <c r="I46" s="24">
        <f>I44+I45</f>
        <v>2</v>
      </c>
      <c r="J46" s="56"/>
    </row>
    <row r="47" spans="2:11" ht="46.5" customHeight="1" x14ac:dyDescent="0.25">
      <c r="B47" s="42" t="s">
        <v>10</v>
      </c>
      <c r="C47" s="45">
        <v>1</v>
      </c>
      <c r="D47" s="97" t="s">
        <v>134</v>
      </c>
      <c r="E47" s="97" t="s">
        <v>133</v>
      </c>
      <c r="F47" s="48" t="s">
        <v>14</v>
      </c>
      <c r="G47" s="30">
        <v>1</v>
      </c>
      <c r="H47" s="30">
        <v>0</v>
      </c>
      <c r="I47" s="30">
        <f>G47+H47</f>
        <v>1</v>
      </c>
      <c r="J47" s="54">
        <f>G48/I48</f>
        <v>1</v>
      </c>
      <c r="K47" s="71" t="s">
        <v>69</v>
      </c>
    </row>
    <row r="48" spans="2:11" ht="14.25" customHeight="1" thickBot="1" x14ac:dyDescent="0.3">
      <c r="B48" s="44"/>
      <c r="C48" s="47"/>
      <c r="D48" s="22" t="s">
        <v>1</v>
      </c>
      <c r="E48" s="22"/>
      <c r="F48" s="50"/>
      <c r="G48" s="23">
        <f>G47</f>
        <v>1</v>
      </c>
      <c r="H48" s="23">
        <f t="shared" ref="H48:I48" si="11">H47</f>
        <v>0</v>
      </c>
      <c r="I48" s="23">
        <f t="shared" si="11"/>
        <v>1</v>
      </c>
      <c r="J48" s="56"/>
    </row>
    <row r="49" spans="2:11" ht="81" customHeight="1" x14ac:dyDescent="0.25">
      <c r="B49" s="42" t="s">
        <v>11</v>
      </c>
      <c r="C49" s="45">
        <v>1</v>
      </c>
      <c r="D49" s="97" t="s">
        <v>136</v>
      </c>
      <c r="E49" s="97" t="s">
        <v>135</v>
      </c>
      <c r="F49" s="48" t="s">
        <v>3</v>
      </c>
      <c r="G49" s="30">
        <v>1</v>
      </c>
      <c r="H49" s="30">
        <v>0</v>
      </c>
      <c r="I49" s="30">
        <f>G49+H49</f>
        <v>1</v>
      </c>
      <c r="J49" s="54">
        <f>G50/I50</f>
        <v>1</v>
      </c>
      <c r="K49" s="71" t="s">
        <v>70</v>
      </c>
    </row>
    <row r="50" spans="2:11" ht="14.25" customHeight="1" thickBot="1" x14ac:dyDescent="0.3">
      <c r="B50" s="44"/>
      <c r="C50" s="47"/>
      <c r="D50" s="22" t="s">
        <v>1</v>
      </c>
      <c r="E50" s="22"/>
      <c r="F50" s="50"/>
      <c r="G50" s="23">
        <f>G49</f>
        <v>1</v>
      </c>
      <c r="H50" s="23">
        <f t="shared" ref="H50:I50" si="12">H49</f>
        <v>0</v>
      </c>
      <c r="I50" s="23">
        <f t="shared" si="12"/>
        <v>1</v>
      </c>
      <c r="J50" s="56"/>
    </row>
    <row r="51" spans="2:11" ht="43.5" customHeight="1" x14ac:dyDescent="0.25">
      <c r="B51" s="42" t="s">
        <v>12</v>
      </c>
      <c r="C51" s="45">
        <v>2</v>
      </c>
      <c r="D51" s="97" t="s">
        <v>138</v>
      </c>
      <c r="E51" s="97" t="s">
        <v>137</v>
      </c>
      <c r="F51" s="48" t="s">
        <v>14</v>
      </c>
      <c r="G51" s="30">
        <v>1</v>
      </c>
      <c r="H51" s="30">
        <v>0</v>
      </c>
      <c r="I51" s="30">
        <f>G51+H51</f>
        <v>1</v>
      </c>
      <c r="J51" s="51">
        <f>G53/I53</f>
        <v>0.5</v>
      </c>
      <c r="K51" s="71" t="s">
        <v>71</v>
      </c>
    </row>
    <row r="52" spans="2:11" ht="14.25" customHeight="1" x14ac:dyDescent="0.25">
      <c r="B52" s="78"/>
      <c r="C52" s="79"/>
      <c r="D52" s="97" t="s">
        <v>140</v>
      </c>
      <c r="E52" s="97" t="s">
        <v>139</v>
      </c>
      <c r="F52" s="83"/>
      <c r="G52" s="81">
        <v>0</v>
      </c>
      <c r="H52" s="81">
        <v>1</v>
      </c>
      <c r="I52" s="81">
        <v>1</v>
      </c>
      <c r="J52" s="85"/>
      <c r="K52" s="71" t="s">
        <v>72</v>
      </c>
    </row>
    <row r="53" spans="2:11" ht="14.25" customHeight="1" thickBot="1" x14ac:dyDescent="0.3">
      <c r="B53" s="44"/>
      <c r="C53" s="47"/>
      <c r="D53" s="22" t="s">
        <v>1</v>
      </c>
      <c r="E53" s="22"/>
      <c r="F53" s="50"/>
      <c r="G53" s="24">
        <f>G51+G52</f>
        <v>1</v>
      </c>
      <c r="H53" s="24">
        <f>H51+H52</f>
        <v>1</v>
      </c>
      <c r="I53" s="24">
        <f>I51+I52</f>
        <v>2</v>
      </c>
      <c r="J53" s="53"/>
    </row>
    <row r="54" spans="2:11" ht="24" thickBot="1" x14ac:dyDescent="0.3">
      <c r="B54" s="26"/>
      <c r="C54" s="27">
        <f>SUM(C8:C53)</f>
        <v>27</v>
      </c>
      <c r="D54" s="28"/>
      <c r="E54" s="28"/>
      <c r="F54" s="29"/>
      <c r="G54" s="86">
        <f>SUM(G8:G53)</f>
        <v>64</v>
      </c>
      <c r="H54" s="86">
        <f t="shared" ref="H54:I54" si="13">SUM(H8:H53)</f>
        <v>12</v>
      </c>
      <c r="I54" s="86">
        <f t="shared" si="13"/>
        <v>76</v>
      </c>
      <c r="J54" s="101">
        <f>G54/I54</f>
        <v>0.84210526315789469</v>
      </c>
    </row>
    <row r="55" spans="2:11" ht="15.75" thickBot="1" x14ac:dyDescent="0.3">
      <c r="C55" s="88"/>
      <c r="G55" s="88"/>
      <c r="H55" s="88"/>
      <c r="I55" s="88"/>
    </row>
    <row r="56" spans="2:11" ht="90.75" customHeight="1" thickBot="1" x14ac:dyDescent="0.3">
      <c r="B56" s="90" t="s">
        <v>73</v>
      </c>
      <c r="C56" s="91"/>
      <c r="D56" s="91"/>
      <c r="E56" s="91"/>
      <c r="F56" s="91"/>
      <c r="G56" s="91"/>
      <c r="H56" s="91"/>
      <c r="I56" s="91"/>
      <c r="J56" s="92"/>
    </row>
    <row r="57" spans="2:11" x14ac:dyDescent="0.25">
      <c r="C57" s="88"/>
      <c r="G57" s="88"/>
      <c r="H57" s="88"/>
      <c r="I57" s="88"/>
    </row>
    <row r="58" spans="2:11" x14ac:dyDescent="0.25">
      <c r="C58" s="88"/>
      <c r="G58" s="88"/>
      <c r="H58" s="88"/>
      <c r="I58" s="88"/>
    </row>
    <row r="59" spans="2:11" x14ac:dyDescent="0.25">
      <c r="C59" s="88"/>
      <c r="G59" s="88"/>
      <c r="H59" s="88"/>
      <c r="I59" s="88"/>
    </row>
    <row r="60" spans="2:11" x14ac:dyDescent="0.25">
      <c r="C60" s="88"/>
      <c r="G60" s="88"/>
      <c r="H60" s="88"/>
      <c r="I60" s="88"/>
    </row>
    <row r="61" spans="2:11" x14ac:dyDescent="0.25">
      <c r="C61" s="88"/>
      <c r="G61" s="88"/>
      <c r="H61" s="88"/>
      <c r="I61" s="88"/>
    </row>
    <row r="62" spans="2:11" x14ac:dyDescent="0.25">
      <c r="C62" s="88"/>
      <c r="G62" s="88"/>
      <c r="H62" s="88"/>
      <c r="I62" s="88"/>
    </row>
    <row r="63" spans="2:11" x14ac:dyDescent="0.25">
      <c r="C63" s="88"/>
      <c r="G63" s="88"/>
      <c r="H63" s="88"/>
      <c r="I63" s="88"/>
    </row>
    <row r="64" spans="2:11" x14ac:dyDescent="0.25">
      <c r="C64" s="88"/>
      <c r="G64" s="88"/>
      <c r="H64" s="88"/>
      <c r="I64" s="88"/>
    </row>
    <row r="65" spans="3:9" x14ac:dyDescent="0.25">
      <c r="C65" s="88"/>
      <c r="G65" s="88"/>
      <c r="H65" s="88"/>
      <c r="I65" s="88"/>
    </row>
    <row r="66" spans="3:9" x14ac:dyDescent="0.25">
      <c r="C66" s="88"/>
      <c r="G66" s="88"/>
      <c r="H66" s="88"/>
      <c r="I66" s="88"/>
    </row>
    <row r="67" spans="3:9" x14ac:dyDescent="0.25">
      <c r="C67" s="88"/>
      <c r="G67" s="88"/>
      <c r="H67" s="88"/>
      <c r="I67" s="88"/>
    </row>
    <row r="68" spans="3:9" x14ac:dyDescent="0.25">
      <c r="C68" s="88"/>
      <c r="G68" s="88"/>
      <c r="H68" s="88"/>
      <c r="I68" s="88"/>
    </row>
    <row r="69" spans="3:9" x14ac:dyDescent="0.25">
      <c r="C69" s="88"/>
      <c r="G69" s="88"/>
      <c r="H69" s="88"/>
      <c r="I69" s="88"/>
    </row>
    <row r="70" spans="3:9" x14ac:dyDescent="0.25">
      <c r="C70" s="88"/>
      <c r="G70" s="88"/>
      <c r="H70" s="88"/>
      <c r="I70" s="88"/>
    </row>
    <row r="71" spans="3:9" x14ac:dyDescent="0.25">
      <c r="C71" s="88"/>
      <c r="G71" s="88"/>
      <c r="H71" s="88"/>
      <c r="I71" s="88"/>
    </row>
    <row r="72" spans="3:9" x14ac:dyDescent="0.25">
      <c r="C72" s="88"/>
      <c r="G72" s="88"/>
      <c r="H72" s="88"/>
      <c r="I72" s="88"/>
    </row>
  </sheetData>
  <mergeCells count="77">
    <mergeCell ref="C47:C48"/>
    <mergeCell ref="F47:F48"/>
    <mergeCell ref="J47:J48"/>
    <mergeCell ref="B49:B50"/>
    <mergeCell ref="C49:C50"/>
    <mergeCell ref="F49:F50"/>
    <mergeCell ref="J49:J50"/>
    <mergeCell ref="B29:B30"/>
    <mergeCell ref="C29:C30"/>
    <mergeCell ref="F29:F30"/>
    <mergeCell ref="J29:J30"/>
    <mergeCell ref="B31:B34"/>
    <mergeCell ref="C31:C34"/>
    <mergeCell ref="J31:J34"/>
    <mergeCell ref="J23:J24"/>
    <mergeCell ref="B25:B26"/>
    <mergeCell ref="J25:J26"/>
    <mergeCell ref="B27:B28"/>
    <mergeCell ref="C27:C28"/>
    <mergeCell ref="F27:F28"/>
    <mergeCell ref="J27:J28"/>
    <mergeCell ref="B56:J56"/>
    <mergeCell ref="B51:B53"/>
    <mergeCell ref="C51:C53"/>
    <mergeCell ref="F51:F53"/>
    <mergeCell ref="J51:J53"/>
    <mergeCell ref="B42:B43"/>
    <mergeCell ref="C42:C43"/>
    <mergeCell ref="F42:F43"/>
    <mergeCell ref="J42:J43"/>
    <mergeCell ref="B44:B46"/>
    <mergeCell ref="C44:C46"/>
    <mergeCell ref="J44:J46"/>
    <mergeCell ref="B47:B48"/>
    <mergeCell ref="B39:B41"/>
    <mergeCell ref="C39:C41"/>
    <mergeCell ref="F39:F41"/>
    <mergeCell ref="J39:J41"/>
    <mergeCell ref="B35:B36"/>
    <mergeCell ref="C35:C36"/>
    <mergeCell ref="F35:F36"/>
    <mergeCell ref="J35:J36"/>
    <mergeCell ref="B37:B38"/>
    <mergeCell ref="C37:C38"/>
    <mergeCell ref="F37:F38"/>
    <mergeCell ref="J37:J38"/>
    <mergeCell ref="B19:B20"/>
    <mergeCell ref="C19:C26"/>
    <mergeCell ref="J19:J20"/>
    <mergeCell ref="B21:B22"/>
    <mergeCell ref="J21:J22"/>
    <mergeCell ref="B23:B24"/>
    <mergeCell ref="B14:B16"/>
    <mergeCell ref="C14:C16"/>
    <mergeCell ref="J14:J16"/>
    <mergeCell ref="B17:B18"/>
    <mergeCell ref="C17:C18"/>
    <mergeCell ref="F17:F18"/>
    <mergeCell ref="J17:J18"/>
    <mergeCell ref="B8:B10"/>
    <mergeCell ref="C8:C10"/>
    <mergeCell ref="F8:F10"/>
    <mergeCell ref="J8:J10"/>
    <mergeCell ref="B11:B13"/>
    <mergeCell ref="C11:C13"/>
    <mergeCell ref="J11:J13"/>
    <mergeCell ref="B5:J5"/>
    <mergeCell ref="B6:B7"/>
    <mergeCell ref="C6:D7"/>
    <mergeCell ref="F6:F7"/>
    <mergeCell ref="G6:I6"/>
    <mergeCell ref="J6:J7"/>
    <mergeCell ref="J3:K3"/>
    <mergeCell ref="L3:M3"/>
    <mergeCell ref="N3:O3"/>
    <mergeCell ref="P3:Q3"/>
    <mergeCell ref="E6:E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Gestion del Riesgo (2019-2020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dc:creator>
  <cp:lastModifiedBy>Gloria A. Sanchez M.</cp:lastModifiedBy>
  <cp:lastPrinted>2013-06-25T01:55:53Z</cp:lastPrinted>
  <dcterms:created xsi:type="dcterms:W3CDTF">2012-05-24T23:26:19Z</dcterms:created>
  <dcterms:modified xsi:type="dcterms:W3CDTF">2022-04-22T21:42:36Z</dcterms:modified>
</cp:coreProperties>
</file>