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PUNTO CONSULTA SECCIONAL\INFOR_ADICIONAL\GESTION DEL RIESGO\2021\"/>
    </mc:Choice>
  </mc:AlternateContent>
  <bookViews>
    <workbookView xWindow="0" yWindow="0" windowWidth="25200" windowHeight="10080"/>
  </bookViews>
  <sheets>
    <sheet name="Gestion del Riesgo 2021" sheetId="3" r:id="rId1"/>
  </sheets>
  <externalReferences>
    <externalReference r:id="rId2"/>
  </externalReferences>
  <definedNames>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62913"/>
</workbook>
</file>

<file path=xl/calcChain.xml><?xml version="1.0" encoding="utf-8"?>
<calcChain xmlns="http://schemas.openxmlformats.org/spreadsheetml/2006/main">
  <c r="C54" i="3" l="1"/>
  <c r="H53" i="3"/>
  <c r="G53" i="3"/>
  <c r="F53" i="3"/>
  <c r="I51" i="3" s="1"/>
  <c r="H51" i="3"/>
  <c r="G50" i="3"/>
  <c r="F50" i="3"/>
  <c r="H49" i="3"/>
  <c r="H50" i="3" s="1"/>
  <c r="I49" i="3" s="1"/>
  <c r="H48" i="3"/>
  <c r="I47" i="3" s="1"/>
  <c r="G48" i="3"/>
  <c r="F48" i="3"/>
  <c r="H47" i="3"/>
  <c r="H46" i="3"/>
  <c r="G46" i="3"/>
  <c r="F46" i="3"/>
  <c r="I44" i="3" s="1"/>
  <c r="H44" i="3"/>
  <c r="G43" i="3"/>
  <c r="F43" i="3"/>
  <c r="H42" i="3"/>
  <c r="H43" i="3" s="1"/>
  <c r="I42" i="3" s="1"/>
  <c r="H41" i="3"/>
  <c r="I39" i="3" s="1"/>
  <c r="G41" i="3"/>
  <c r="F41" i="3"/>
  <c r="H40" i="3"/>
  <c r="H39" i="3"/>
  <c r="H38" i="3"/>
  <c r="G38" i="3"/>
  <c r="F38" i="3"/>
  <c r="I37" i="3" s="1"/>
  <c r="H37" i="3"/>
  <c r="G36" i="3"/>
  <c r="F36" i="3"/>
  <c r="H35" i="3"/>
  <c r="H36" i="3" s="1"/>
  <c r="I35" i="3" s="1"/>
  <c r="H34" i="3"/>
  <c r="I31" i="3" s="1"/>
  <c r="G34" i="3"/>
  <c r="F34" i="3"/>
  <c r="H33" i="3"/>
  <c r="H32" i="3"/>
  <c r="H31" i="3"/>
  <c r="H30" i="3"/>
  <c r="G30" i="3"/>
  <c r="F30" i="3"/>
  <c r="I29" i="3" s="1"/>
  <c r="H29" i="3"/>
  <c r="G28" i="3"/>
  <c r="F28" i="3"/>
  <c r="H27" i="3"/>
  <c r="H28" i="3" s="1"/>
  <c r="I27" i="3" s="1"/>
  <c r="H26" i="3"/>
  <c r="I25" i="3" s="1"/>
  <c r="G26" i="3"/>
  <c r="F26" i="3"/>
  <c r="H25" i="3"/>
  <c r="H24" i="3"/>
  <c r="G24" i="3"/>
  <c r="F24" i="3"/>
  <c r="I23" i="3"/>
  <c r="H23" i="3"/>
  <c r="G22" i="3"/>
  <c r="F22" i="3"/>
  <c r="H21" i="3"/>
  <c r="H22" i="3" s="1"/>
  <c r="I21" i="3" s="1"/>
  <c r="H20" i="3"/>
  <c r="I19" i="3" s="1"/>
  <c r="G20" i="3"/>
  <c r="F20" i="3"/>
  <c r="H19" i="3"/>
  <c r="G18" i="3"/>
  <c r="F18" i="3"/>
  <c r="H17" i="3"/>
  <c r="H18" i="3" s="1"/>
  <c r="I17" i="3" s="1"/>
  <c r="G16" i="3"/>
  <c r="F16" i="3"/>
  <c r="H15" i="3"/>
  <c r="H14" i="3"/>
  <c r="H16" i="3" s="1"/>
  <c r="I14" i="3" s="1"/>
  <c r="H13" i="3"/>
  <c r="I11" i="3" s="1"/>
  <c r="G13" i="3"/>
  <c r="F13" i="3"/>
  <c r="H11" i="3"/>
  <c r="G10" i="3"/>
  <c r="G54" i="3" s="1"/>
  <c r="F10" i="3"/>
  <c r="F54" i="3" s="1"/>
  <c r="H9" i="3"/>
  <c r="H10" i="3" s="1"/>
  <c r="I8" i="3" s="1"/>
  <c r="H8" i="3"/>
  <c r="R2" i="3"/>
  <c r="Q2" i="3"/>
  <c r="P2" i="3"/>
  <c r="O2" i="3"/>
  <c r="M2" i="3"/>
  <c r="L2" i="3"/>
  <c r="K2" i="3"/>
  <c r="J2" i="3"/>
  <c r="I2" i="3"/>
  <c r="H2" i="3"/>
  <c r="G2" i="3"/>
  <c r="F2" i="3"/>
  <c r="E2" i="3"/>
  <c r="D2" i="3"/>
  <c r="I54" i="3" l="1"/>
  <c r="H54" i="3"/>
</calcChain>
</file>

<file path=xl/comments1.xml><?xml version="1.0" encoding="utf-8"?>
<comments xmlns="http://schemas.openxmlformats.org/spreadsheetml/2006/main">
  <authors>
    <author>Gloria A. Sanchez M.</author>
    <author>Calidad Gloria Amparo Sanchez</author>
    <author>sistemas</author>
    <author>Docente</author>
    <author>Adriana Patricia</author>
  </authors>
  <commentList>
    <comment ref="D1" authorId="0" shapeId="0">
      <text>
        <r>
          <rPr>
            <b/>
            <sz val="9"/>
            <color indexed="81"/>
            <rFont val="Tahoma"/>
            <family val="2"/>
          </rPr>
          <t>Gloria A. Sanchez M.:</t>
        </r>
        <r>
          <rPr>
            <sz val="9"/>
            <color indexed="81"/>
            <rFont val="Tahoma"/>
            <family val="2"/>
          </rPr>
          <t xml:space="preserve">
2019 -2020: En la Seccional  durante el 2020,  se continuaron mitigando los 33 riesgos  identificados en el año 2019, donde se formularon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r>
      </text>
    </comment>
    <comment ref="C2" authorId="1" shapeId="0">
      <text>
        <r>
          <rPr>
            <b/>
            <sz val="9"/>
            <color indexed="81"/>
            <rFont val="Tahoma"/>
            <family val="2"/>
          </rPr>
          <t>Calidad Gloria Amparo Sanchez:</t>
        </r>
        <r>
          <rPr>
            <sz val="9"/>
            <color indexed="81"/>
            <rFont val="Tahoma"/>
            <family val="2"/>
          </rPr>
          <t xml:space="preserve">
En proceso:  10
Cerradas: 66
Total acciones: 76 (86,84%)
</t>
        </r>
      </text>
    </comment>
    <comment ref="D2" authorId="1" shapeId="0">
      <text>
        <r>
          <rPr>
            <b/>
            <sz val="9"/>
            <color indexed="81"/>
            <rFont val="Tahoma"/>
            <family val="2"/>
          </rPr>
          <t>Calidad Gloria Amparo Sanchez:</t>
        </r>
        <r>
          <rPr>
            <sz val="9"/>
            <color indexed="81"/>
            <rFont val="Tahoma"/>
            <family val="2"/>
          </rPr>
          <t xml:space="preserve">
Año 2020
En proceso:  16
Cerradas: 91
Total: 106 (85,05%)
Año 2019
En proceso:  17
Cerradas: 88
Total: 107 (83,81%)
</t>
        </r>
      </text>
    </comment>
    <comment ref="E2" authorId="1" shapeId="0">
      <text>
        <r>
          <rPr>
            <b/>
            <sz val="9"/>
            <color indexed="81"/>
            <rFont val="Tahoma"/>
            <family val="2"/>
          </rPr>
          <t>Calidad Gloria Amparo Sanchez:</t>
        </r>
        <r>
          <rPr>
            <sz val="9"/>
            <color indexed="81"/>
            <rFont val="Tahoma"/>
            <family val="2"/>
          </rPr>
          <t xml:space="preserve">
En proceso:  15
Cerradas: 47
Total: 62 </t>
        </r>
      </text>
    </comment>
    <comment ref="F2" authorId="1" shapeId="0">
      <text>
        <r>
          <rPr>
            <b/>
            <sz val="9"/>
            <color indexed="81"/>
            <rFont val="Tahoma"/>
            <family val="2"/>
          </rPr>
          <t>Calidad Gloria Amparo Sanchez:</t>
        </r>
        <r>
          <rPr>
            <sz val="9"/>
            <color indexed="81"/>
            <rFont val="Tahoma"/>
            <family val="2"/>
          </rPr>
          <t xml:space="preserve">
En proceso:  8
Cerradas: 44
Total: 52 (85%)
</t>
        </r>
      </text>
    </comment>
    <comment ref="G2" authorId="1" shapeId="0">
      <text>
        <r>
          <rPr>
            <b/>
            <sz val="9"/>
            <color indexed="81"/>
            <rFont val="Tahoma"/>
            <family val="2"/>
          </rPr>
          <t>Calidad Gloria Amparo Sanchez:</t>
        </r>
        <r>
          <rPr>
            <sz val="9"/>
            <color indexed="81"/>
            <rFont val="Tahoma"/>
            <family val="2"/>
          </rPr>
          <t xml:space="preserve">
En proceso:  22
Cerradas: 50
Total: 72 (69%)
</t>
        </r>
      </text>
    </comment>
    <comment ref="H2" authorId="1" shapeId="0">
      <text>
        <r>
          <rPr>
            <b/>
            <sz val="9"/>
            <color indexed="81"/>
            <rFont val="Tahoma"/>
            <family val="2"/>
          </rPr>
          <t>Calidad Gloria Amparo Sanchez:</t>
        </r>
        <r>
          <rPr>
            <sz val="9"/>
            <color indexed="81"/>
            <rFont val="Tahoma"/>
            <family val="2"/>
          </rPr>
          <t xml:space="preserve">
En proceso:  22
Cerradas: 53
Total: 75
</t>
        </r>
      </text>
    </comment>
    <comment ref="I2" authorId="1" shapeId="0">
      <text>
        <r>
          <rPr>
            <b/>
            <sz val="9"/>
            <color indexed="81"/>
            <rFont val="Tahoma"/>
            <family val="2"/>
          </rPr>
          <t>Calidad Gloria Amparo Sanchez:</t>
        </r>
        <r>
          <rPr>
            <sz val="9"/>
            <color indexed="81"/>
            <rFont val="Tahoma"/>
            <family val="2"/>
          </rPr>
          <t xml:space="preserve">
En proceso:  51
Cerradas: 64
Total: 115
</t>
        </r>
      </text>
    </comment>
    <comment ref="J2" authorId="1" shapeId="0">
      <text>
        <r>
          <rPr>
            <b/>
            <sz val="9"/>
            <color indexed="81"/>
            <rFont val="Tahoma"/>
            <family val="2"/>
          </rPr>
          <t>Calidad Gloria Amparo Sanchez:</t>
        </r>
        <r>
          <rPr>
            <sz val="9"/>
            <color indexed="81"/>
            <rFont val="Tahoma"/>
            <family val="2"/>
          </rPr>
          <t xml:space="preserve">
En proceso:  71
Cerradas: 41
Total: 112
</t>
        </r>
      </text>
    </comment>
    <comment ref="K2" authorId="1" shapeId="0">
      <text>
        <r>
          <rPr>
            <b/>
            <sz val="9"/>
            <color indexed="81"/>
            <rFont val="Tahoma"/>
            <family val="2"/>
          </rPr>
          <t>Calidad Gloria Amparo Sanchez:</t>
        </r>
        <r>
          <rPr>
            <sz val="9"/>
            <color indexed="81"/>
            <rFont val="Tahoma"/>
            <family val="2"/>
          </rPr>
          <t xml:space="preserve">
En proceso:  15
Cerradas: 47
Total: 62
</t>
        </r>
      </text>
    </comment>
    <comment ref="L2" authorId="1" shapeId="0">
      <text>
        <r>
          <rPr>
            <b/>
            <sz val="9"/>
            <color indexed="81"/>
            <rFont val="Tahoma"/>
            <family val="2"/>
          </rPr>
          <t>Calidad Gloria Amparo Sanchez:</t>
        </r>
        <r>
          <rPr>
            <sz val="9"/>
            <color indexed="81"/>
            <rFont val="Tahoma"/>
            <family val="2"/>
          </rPr>
          <t xml:space="preserve">
En proceso:  23
Cerradas: 39
Total: 62
</t>
        </r>
      </text>
    </comment>
    <comment ref="M2" authorId="2" shapeId="0">
      <text>
        <r>
          <rPr>
            <b/>
            <sz val="10"/>
            <color indexed="81"/>
            <rFont val="Tahoma"/>
            <family val="2"/>
          </rPr>
          <t>sistemas:</t>
        </r>
        <r>
          <rPr>
            <sz val="10"/>
            <color indexed="81"/>
            <rFont val="Tahoma"/>
            <family val="2"/>
          </rPr>
          <t xml:space="preserve">
En proceso:  9
Cerradas: 56
Total: 65
</t>
        </r>
      </text>
    </comment>
    <comment ref="N2" authorId="2" shapeId="0">
      <text>
        <r>
          <rPr>
            <b/>
            <sz val="10"/>
            <color indexed="81"/>
            <rFont val="Tahoma"/>
            <family val="2"/>
          </rPr>
          <t>sistemas:</t>
        </r>
        <r>
          <rPr>
            <sz val="10"/>
            <color indexed="81"/>
            <rFont val="Tahoma"/>
            <family val="2"/>
          </rPr>
          <t xml:space="preserve">
En proceso:  19
Cerradas: 46
Total: 65
</t>
        </r>
      </text>
    </comment>
    <comment ref="O2" authorId="2" shapeId="0">
      <text>
        <r>
          <rPr>
            <b/>
            <sz val="10"/>
            <color indexed="81"/>
            <rFont val="Tahoma"/>
            <family val="2"/>
          </rPr>
          <t>sistemas:</t>
        </r>
        <r>
          <rPr>
            <sz val="10"/>
            <color indexed="81"/>
            <rFont val="Tahoma"/>
            <family val="2"/>
          </rPr>
          <t xml:space="preserve">
En proceso:  16 (25,40%)
Cerradas: 47 (74,60%)
Total: 63</t>
        </r>
      </text>
    </comment>
    <comment ref="P2" authorId="2" shapeId="0">
      <text>
        <r>
          <rPr>
            <b/>
            <sz val="10"/>
            <color indexed="81"/>
            <rFont val="Tahoma"/>
            <family val="2"/>
          </rPr>
          <t>sistemas:</t>
        </r>
        <r>
          <rPr>
            <sz val="10"/>
            <color indexed="81"/>
            <rFont val="Tahoma"/>
            <family val="2"/>
          </rPr>
          <t xml:space="preserve">
En proceso:  16 (13,56%)
Cerradas: 102 (86,44%)
Total: 118</t>
        </r>
      </text>
    </comment>
    <comment ref="Q2" authorId="2" shapeId="0">
      <text>
        <r>
          <rPr>
            <b/>
            <sz val="10"/>
            <color indexed="81"/>
            <rFont val="Tahoma"/>
            <family val="2"/>
          </rPr>
          <t>sistemas:</t>
        </r>
        <r>
          <rPr>
            <sz val="10"/>
            <color indexed="81"/>
            <rFont val="Tahoma"/>
            <family val="2"/>
          </rPr>
          <t xml:space="preserve">
En proceso:  1 (2%)
Cerradas: 50 (98%)
Total: 51</t>
        </r>
      </text>
    </comment>
    <comment ref="R2" authorId="2" shapeId="0">
      <text>
        <r>
          <rPr>
            <b/>
            <sz val="10"/>
            <color indexed="81"/>
            <rFont val="Tahoma"/>
            <family val="2"/>
          </rPr>
          <t>sistemas:</t>
        </r>
        <r>
          <rPr>
            <sz val="10"/>
            <color indexed="81"/>
            <rFont val="Tahoma"/>
            <family val="2"/>
          </rPr>
          <t xml:space="preserve">
En proceso:  14 (8,81%)
Cerradas: 145 (91,19%)
Total: 159</t>
        </r>
      </text>
    </comment>
    <comment ref="D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"La no renovación de acreditación institucional o de programas "
Tratamiento: 
1. Consolidación de la información no contenida en el software SIGUL y alineación de las directivas de la seccional para el cumplimiento de los planes de mejoramiento del programa en línea con la normatividad vigente
2. Construcción de la información inexistente
3. Búsqueda en las diferentes fuentes de información.
4. Identificar las fuentes de información para determinar confiabilidad y veracidad
</t>
        </r>
      </text>
    </comment>
    <comment ref="D9"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Las auditorías internas de la calidad pueden presentar desviaciones en el cumplimiento del objetivo y criterios auditar; debido a la realización de los auditorias de manera remota. 
</t>
        </r>
        <r>
          <rPr>
            <b/>
            <sz val="9"/>
            <color indexed="81"/>
            <rFont val="Tahoma"/>
            <family val="2"/>
          </rPr>
          <t>Tratamiento</t>
        </r>
        <r>
          <rPr>
            <sz val="9"/>
            <color indexed="81"/>
            <rFont val="Tahoma"/>
            <family val="2"/>
          </rPr>
          <t>: Seguimiento y acompañamiento a los auditores internos de calidad Seccional Pereira</t>
        </r>
      </text>
    </comment>
    <comment ref="D11"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12"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para realizar la evaluación por SEVEN
</t>
        </r>
        <r>
          <rPr>
            <b/>
            <sz val="9"/>
            <color indexed="81"/>
            <rFont val="Tahoma"/>
            <family val="2"/>
          </rPr>
          <t xml:space="preserve">Tratamiento:  </t>
        </r>
        <r>
          <rPr>
            <sz val="9"/>
            <color indexed="81"/>
            <rFont val="Tahoma"/>
            <family val="2"/>
          </rPr>
          <t>Capacitación a todos los jefes de aéreas académicas y administrativas y sus auxiliares, mostrando las bondades del sistema para la evaluación de proveedores</t>
        </r>
      </text>
    </comment>
    <comment ref="D14" authorId="3" shapeId="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15"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la información de los egresados no sea ingresada de forma correcta, lo que generaría desactualización de la base de datos e información errada 
</t>
        </r>
        <r>
          <rPr>
            <b/>
            <sz val="9"/>
            <color indexed="81"/>
            <rFont val="Tahoma"/>
            <family val="2"/>
          </rPr>
          <t>Tratamiento</t>
        </r>
        <r>
          <rPr>
            <sz val="9"/>
            <color indexed="81"/>
            <rFont val="Tahoma"/>
            <family val="2"/>
          </rPr>
          <t>: Capacitación permanente y adecuado seguimiento</t>
        </r>
      </text>
    </comment>
    <comment ref="D17"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Falta de visión multicampus en la formulación de los PAT 
</t>
        </r>
        <r>
          <rPr>
            <b/>
            <sz val="9"/>
            <color indexed="81"/>
            <rFont val="Tahoma"/>
            <family val="2"/>
          </rPr>
          <t>Tratamiento</t>
        </r>
        <r>
          <rPr>
            <sz val="9"/>
            <color indexed="81"/>
            <rFont val="Tahoma"/>
            <family val="2"/>
          </rPr>
          <t>: Comunicación y motivación a las directivas nacionales para alinear los PAT con visión multicampus</t>
        </r>
      </text>
    </comment>
    <comment ref="D19"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acreditación del laboratorio de investigación del programa de Microbiologíaen ISO 17025
</t>
        </r>
        <r>
          <rPr>
            <b/>
            <sz val="9"/>
            <color indexed="81"/>
            <rFont val="Tahoma"/>
            <family val="2"/>
          </rPr>
          <t>Tratamiento:</t>
        </r>
        <r>
          <rPr>
            <sz val="9"/>
            <color indexed="81"/>
            <rFont val="Tahoma"/>
            <family val="2"/>
          </rPr>
          <t xml:space="preserve"> Seguimiento permanente a la ejecución de las actividades programadas para implementación de la norma</t>
        </r>
      </text>
    </comment>
    <comment ref="D2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Desinterés de los docentes en la implementación de aulas virtuales  
</t>
        </r>
        <r>
          <rPr>
            <b/>
            <sz val="9"/>
            <color indexed="81"/>
            <rFont val="Tahoma"/>
            <family val="2"/>
          </rPr>
          <t xml:space="preserve">Tramiento: </t>
        </r>
        <r>
          <rPr>
            <sz val="9"/>
            <color indexed="81"/>
            <rFont val="Tahoma"/>
            <family val="2"/>
          </rPr>
          <t>Capacitación y sensibilización a los docentes en la implementación de aulas virtuales</t>
        </r>
      </text>
    </comment>
    <comment ref="D23"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el Ministerio de Educación niegue el registro calificado
</t>
        </r>
        <r>
          <rPr>
            <b/>
            <sz val="9"/>
            <color indexed="81"/>
            <rFont val="Tahoma"/>
            <family val="2"/>
          </rPr>
          <t xml:space="preserve">Tratamiento: </t>
        </r>
        <r>
          <rPr>
            <sz val="9"/>
            <color indexed="81"/>
            <rFont val="Tahoma"/>
            <family val="2"/>
          </rPr>
          <t xml:space="preserve"> 
1. Identificación de origen de la información.
2. Búsqueda en las diferentes fuentes de información.
3. Construcción de la información inexistentes.
4. Consolidación de la información no contenida en el software SIGUL para reporte de informes seccionales y nacionales
</t>
        </r>
      </text>
    </comment>
    <comment ref="D25"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cumplan las actualizaciones de los PEP 
</t>
        </r>
        <r>
          <rPr>
            <b/>
            <sz val="9"/>
            <color indexed="81"/>
            <rFont val="Tahoma"/>
            <family val="2"/>
          </rPr>
          <t>Tratamiento</t>
        </r>
        <r>
          <rPr>
            <sz val="9"/>
            <color indexed="81"/>
            <rFont val="Tahoma"/>
            <family val="2"/>
          </rPr>
          <t>: Recibir por parte de los Directores de Programa las capacitaciones necesarias para la actualización de los PEP.</t>
        </r>
      </text>
    </comment>
    <comment ref="D27"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Desactualización de información del E-book. 
</t>
        </r>
        <r>
          <rPr>
            <b/>
            <sz val="9"/>
            <color indexed="81"/>
            <rFont val="Tahoma"/>
            <family val="2"/>
          </rPr>
          <t>Tratamiento:</t>
        </r>
        <r>
          <rPr>
            <sz val="9"/>
            <color indexed="81"/>
            <rFont val="Tahoma"/>
            <family val="2"/>
          </rPr>
          <t xml:space="preserve"> Cada vez que se renueven los registros calificados solicitar al área de Comunicaciones la actualización de la información del E-book.</t>
        </r>
      </text>
    </comment>
    <comment ref="D29"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3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Extemporaneidad en el trámite de convocatoria No.893  
</t>
        </r>
        <r>
          <rPr>
            <b/>
            <sz val="9"/>
            <color indexed="81"/>
            <rFont val="Tahoma"/>
            <family val="2"/>
          </rPr>
          <t>Tratamiento</t>
        </r>
        <r>
          <rPr>
            <sz val="9"/>
            <color indexed="81"/>
            <rFont val="Tahoma"/>
            <family val="2"/>
          </rPr>
          <t>: Sensibilizar y socializar oportunamente el proyecto formulado.</t>
        </r>
      </text>
    </comment>
    <comment ref="D32"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Información de Prácticas en Kawak incorrecta 
</t>
        </r>
        <r>
          <rPr>
            <b/>
            <sz val="9"/>
            <color indexed="81"/>
            <rFont val="Tahoma"/>
            <family val="2"/>
          </rPr>
          <t>Tratamiento</t>
        </r>
        <r>
          <rPr>
            <sz val="9"/>
            <color indexed="81"/>
            <rFont val="Tahoma"/>
            <family val="2"/>
          </rPr>
          <t>: Capacitación permanente y adecuado seguimiento por parte de los docentes</t>
        </r>
      </text>
    </comment>
    <comment ref="D33"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puedan realizar las brigadas 
</t>
        </r>
        <r>
          <rPr>
            <b/>
            <sz val="9"/>
            <color indexed="81"/>
            <rFont val="Tahoma"/>
            <family val="2"/>
          </rPr>
          <t>Tratamiento</t>
        </r>
        <r>
          <rPr>
            <sz val="9"/>
            <color indexed="81"/>
            <rFont val="Tahoma"/>
            <family val="2"/>
          </rPr>
          <t>: Hacer con antelación las gestiones necesarias con los secretarios de gobierno, para garantizar el éxito de las brigadas.</t>
        </r>
      </text>
    </comment>
    <comment ref="D35" authorId="4" shapeId="0">
      <text>
        <r>
          <rPr>
            <b/>
            <sz val="9"/>
            <color indexed="81"/>
            <rFont val="Tahoma"/>
            <family val="2"/>
          </rPr>
          <t>Adriana Patricia:</t>
        </r>
        <r>
          <rPr>
            <sz val="9"/>
            <color indexed="81"/>
            <rFont val="Tahoma"/>
            <family val="2"/>
          </rPr>
          <t xml:space="preserve">
Fallas de infraestructura tecnológica para la prestación de los servicios virtuales SIBUL
Tratamiento:  Asignar un responsable de monitorear el acceso a las bases de datos</t>
        </r>
      </text>
    </comment>
    <comment ref="D37"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39" authorId="3" shapeId="0">
      <text>
        <r>
          <rPr>
            <b/>
            <sz val="9"/>
            <color indexed="81"/>
            <rFont val="Tahoma"/>
            <family val="2"/>
          </rPr>
          <t xml:space="preserve">Docente:
Gestión documental (Riesgos nacionales):  
ID73: Riesgo (2019):  </t>
        </r>
        <r>
          <rPr>
            <sz val="9"/>
            <color indexed="81"/>
            <rFont val="Tahoma"/>
            <family val="2"/>
          </rPr>
          <t xml:space="preserve">Pérdida, modificación o deterioro biológico de los documentos </t>
        </r>
        <r>
          <rPr>
            <b/>
            <sz val="9"/>
            <color indexed="81"/>
            <rFont val="Tahoma"/>
            <family val="2"/>
          </rPr>
          <t xml:space="preserve">
Tratamiento: 
1. </t>
        </r>
        <r>
          <rPr>
            <sz val="9"/>
            <color indexed="81"/>
            <rFont val="Tahoma"/>
            <family val="2"/>
          </rPr>
          <t>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t>
        </r>
      </text>
    </comment>
    <comment ref="D40" authorId="3" shapeId="0">
      <text>
        <r>
          <rPr>
            <b/>
            <sz val="9"/>
            <color indexed="81"/>
            <rFont val="Tahoma"/>
            <family val="2"/>
          </rPr>
          <t xml:space="preserve">Docente:
Gestión documental (Riesgos nacionales):  
ID78: Riesgo (2019):  </t>
        </r>
        <r>
          <rPr>
            <sz val="9"/>
            <color indexed="81"/>
            <rFont val="Tahoma"/>
            <family val="2"/>
          </rPr>
          <t xml:space="preserve">Desactualización de Tablas de Retención Documental </t>
        </r>
        <r>
          <rPr>
            <b/>
            <sz val="9"/>
            <color indexed="81"/>
            <rFont val="Tahoma"/>
            <family val="2"/>
          </rPr>
          <t xml:space="preserve">
Tratamiento: 
</t>
        </r>
        <r>
          <rPr>
            <sz val="9"/>
            <color indexed="81"/>
            <rFont val="Tahoma"/>
            <family val="2"/>
          </rPr>
          <t xml:space="preserve">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
</t>
        </r>
      </text>
    </comment>
    <comment ref="D42"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Facturación Electrónica
</t>
        </r>
        <r>
          <rPr>
            <b/>
            <sz val="9"/>
            <color indexed="81"/>
            <rFont val="Tahoma"/>
            <family val="2"/>
          </rPr>
          <t xml:space="preserve">Tratamiento: </t>
        </r>
        <r>
          <rPr>
            <sz val="9"/>
            <color indexed="81"/>
            <rFont val="Tahoma"/>
            <family val="2"/>
          </rPr>
          <t>Se hace necesario dar capacitación a las siguientes áreas: 1. Registro y control 
2. Auxiliares de Tesorería 
3. Auxiliares de Contabilidad 
4. Centro de conciliación Alberto Mesa Abadía 
5. Promoción y mercadeo</t>
        </r>
      </text>
    </comment>
    <comment ref="D44"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evaluación de desempeño por KACTUS
</t>
        </r>
        <r>
          <rPr>
            <b/>
            <sz val="9"/>
            <color indexed="81"/>
            <rFont val="Tahoma"/>
            <family val="2"/>
          </rPr>
          <t>Tratamiento</t>
        </r>
        <r>
          <rPr>
            <sz val="9"/>
            <color indexed="81"/>
            <rFont val="Tahoma"/>
            <family val="2"/>
          </rPr>
          <t>:  CAPACITACIÓN A LIDERES DE PROCESO EN IMPLEMENTACIÓN DE LA EVALUACIÓN DE desempeño A TRAVÉS DEL APLICATIVO KACTUS</t>
        </r>
      </text>
    </comment>
    <comment ref="D45"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Incumplimiento de requisitos para trabajo en alturas
</t>
        </r>
        <r>
          <rPr>
            <b/>
            <sz val="9"/>
            <color indexed="81"/>
            <rFont val="Tahoma"/>
            <family val="2"/>
          </rPr>
          <t>Tratamiento</t>
        </r>
        <r>
          <rPr>
            <sz val="9"/>
            <color indexed="81"/>
            <rFont val="Tahoma"/>
            <family val="2"/>
          </rPr>
          <t>:  Solicitar programación previa de trabajo en alturas a servicios generales, realizar acompañamiento a las tareas críticas, y hacer seguimiento al cumplimiento de requisitos</t>
        </r>
      </text>
    </comment>
    <comment ref="D47"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funcione correctamente la nueva versión de seven
</t>
        </r>
        <r>
          <rPr>
            <b/>
            <sz val="9"/>
            <color indexed="81"/>
            <rFont val="Tahoma"/>
            <family val="2"/>
          </rPr>
          <t>Tratamiento</t>
        </r>
        <r>
          <rPr>
            <sz val="9"/>
            <color indexed="81"/>
            <rFont val="Tahoma"/>
            <family val="2"/>
          </rPr>
          <t>: hacer control y seguimiento a la realización de todas las las´pruebas para que la actualización funcione correctamente</t>
        </r>
      </text>
    </comment>
    <comment ref="D49"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no se realice oportunamten la parametrizaicon del sistema para la solicitud de preparatorio
</t>
        </r>
        <r>
          <rPr>
            <b/>
            <sz val="9"/>
            <color indexed="81"/>
            <rFont val="Tahoma"/>
            <family val="2"/>
          </rPr>
          <t xml:space="preserve">Tratamiento:  </t>
        </r>
        <r>
          <rPr>
            <sz val="9"/>
            <color indexed="81"/>
            <rFont val="Tahoma"/>
            <family val="2"/>
          </rPr>
          <t>Realizar capacitación a los jefes de área, sobre el buen manejo de la parametrización de las fechas de preparatorios, permitiendo la importancia de cumplir con la programación de las fechas, para que los estudiantes puedan realizar sus solicitudes, en los tiempos estipulados</t>
        </r>
      </text>
    </comment>
    <comment ref="D5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FALLAS EN EL SISTEMAS DE IDENTIFICACION DE ACCESO CON TARJETAS
</t>
        </r>
        <r>
          <rPr>
            <b/>
            <sz val="9"/>
            <color indexed="81"/>
            <rFont val="Tahoma"/>
            <family val="2"/>
          </rPr>
          <t xml:space="preserve">
Tratamiento</t>
        </r>
        <r>
          <rPr>
            <sz val="9"/>
            <color indexed="81"/>
            <rFont val="Tahoma"/>
            <family val="2"/>
          </rPr>
          <t>: CONTRATO DE MANTENIMIENTO DEL SOFTWARE Y EQUIPAMENTO CON TIEMPOS ADECUADOS DE RESPUESTA.</t>
        </r>
      </text>
    </comment>
    <comment ref="D52"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:Deterioro Jardín ZEN  
</t>
        </r>
        <r>
          <rPr>
            <b/>
            <sz val="9"/>
            <color indexed="81"/>
            <rFont val="Tahoma"/>
            <family val="2"/>
          </rPr>
          <t>Tratamiento</t>
        </r>
        <r>
          <rPr>
            <sz val="9"/>
            <color indexed="81"/>
            <rFont val="Tahoma"/>
            <family val="2"/>
          </rPr>
          <t>: Cronograma anual de Mantenimiento del Jardín ZEN</t>
        </r>
      </text>
    </comment>
  </commentList>
</comments>
</file>

<file path=xl/sharedStrings.xml><?xml version="1.0" encoding="utf-8"?>
<sst xmlns="http://schemas.openxmlformats.org/spreadsheetml/2006/main" count="149" uniqueCount="114">
  <si>
    <t>PROCESO</t>
  </si>
  <si>
    <t>TOTAL</t>
  </si>
  <si>
    <t>No. DE RIESGOS</t>
  </si>
  <si>
    <t>Operativo</t>
  </si>
  <si>
    <t>De cumplimiento</t>
  </si>
  <si>
    <t xml:space="preserve">Reputacional y tecnologico </t>
  </si>
  <si>
    <t>CERRADAS</t>
  </si>
  <si>
    <t>AC</t>
  </si>
  <si>
    <t>GA</t>
  </si>
  <si>
    <t>BU</t>
  </si>
  <si>
    <t>DE</t>
  </si>
  <si>
    <t>DOC- salud</t>
  </si>
  <si>
    <t>DOC- Ing</t>
  </si>
  <si>
    <t>DOC- Facciencias</t>
  </si>
  <si>
    <t>INT</t>
  </si>
  <si>
    <t>INV</t>
  </si>
  <si>
    <t>PS</t>
  </si>
  <si>
    <t>GB</t>
  </si>
  <si>
    <t>GC</t>
  </si>
  <si>
    <t>GDO</t>
  </si>
  <si>
    <t>GF</t>
  </si>
  <si>
    <t>GH</t>
  </si>
  <si>
    <t>GI</t>
  </si>
  <si>
    <t>GR</t>
  </si>
  <si>
    <t>GS</t>
  </si>
  <si>
    <t>TIPO</t>
  </si>
  <si>
    <t xml:space="preserve">Tecnológico </t>
  </si>
  <si>
    <t>2007- 1</t>
  </si>
  <si>
    <t>2007-2</t>
  </si>
  <si>
    <t>2008-1</t>
  </si>
  <si>
    <t>2008-2</t>
  </si>
  <si>
    <t>2009-1</t>
  </si>
  <si>
    <t>2009-2</t>
  </si>
  <si>
    <t>2010-1</t>
  </si>
  <si>
    <t>2010-2</t>
  </si>
  <si>
    <t>2011-1</t>
  </si>
  <si>
    <t>2011-2</t>
  </si>
  <si>
    <t>2012-1</t>
  </si>
  <si>
    <t>2012-2</t>
  </si>
  <si>
    <t>2013-1</t>
  </si>
  <si>
    <t>2013-2</t>
  </si>
  <si>
    <t>2014-1</t>
  </si>
  <si>
    <r>
      <t>78,00%</t>
    </r>
    <r>
      <rPr>
        <b/>
        <sz val="10"/>
        <rFont val="Arial"/>
        <family val="2"/>
      </rPr>
      <t> </t>
    </r>
  </si>
  <si>
    <t>AÑO</t>
  </si>
  <si>
    <t>2019 - 2020</t>
  </si>
  <si>
    <t>% MITIGACIÓN</t>
  </si>
  <si>
    <t>TOTAL RIESGOS</t>
  </si>
  <si>
    <t>UNIVERSIDAD LIBRE SECCIONAL PEREIRA
CONSOLIDADO RIESGOS Y OPORTUNIDADES  2021</t>
  </si>
  <si>
    <t>SEGUIMIENTO</t>
  </si>
  <si>
    <t>Seguimiento ______ 2021</t>
  </si>
  <si>
    <t>% CUMP</t>
  </si>
  <si>
    <t>riesgo ID 211</t>
  </si>
  <si>
    <t xml:space="preserve">Normativo </t>
  </si>
  <si>
    <r>
      <rPr>
        <b/>
        <sz val="8"/>
        <rFont val="Calibri"/>
        <family val="2"/>
        <scheme val="minor"/>
      </rPr>
      <t xml:space="preserve">Cerradas y permanentes: </t>
    </r>
    <r>
      <rPr>
        <sz val="8"/>
        <rFont val="Calibri"/>
        <family val="2"/>
        <scheme val="minor"/>
      </rPr>
      <t xml:space="preserve">
</t>
    </r>
    <r>
      <rPr>
        <sz val="7"/>
        <rFont val="Calibri"/>
        <family val="2"/>
        <scheme val="minor"/>
      </rPr>
      <t xml:space="preserve">1. A través de las matrices SIACA y plantilla enviadas por la sede principal, diseñadas para recolectar la información del proceso de autoevaluación , los líderes de factor con sus respectivos equipos de trabajo y acudiendo a la fuente registraron la información solicitada de 5 años atrás.  Esta información fue analizada resaltando las evidencias de evolución de acuerdo a los indicadores del CNA.
2. Las unidades académicas y administrativas de la seccional como fuente de información primaria aportaron toda la información de acuerdo a su competencia evidenciando su gestión de los últimos 5 años. También jugó un papel muy importante los sistemas de información SIGUL.
3. Adicional a lo mencionado en el punto 1 y 2, y a raíz de que el modelo de autoevaluación de la institución aumentó el número de indicadores a medir fue necesario construir repositorios de información no registrada, lo que contribuyó a complementar la información.
</t>
    </r>
  </si>
  <si>
    <t>Riesgo Nal ID405</t>
  </si>
  <si>
    <r>
      <rPr>
        <b/>
        <sz val="8"/>
        <rFont val="Calibri"/>
        <family val="2"/>
        <scheme val="minor"/>
      </rPr>
      <t>Cerrada y permanente</t>
    </r>
    <r>
      <rPr>
        <sz val="8"/>
        <rFont val="Calibri"/>
        <family val="2"/>
        <scheme val="minor"/>
      </rPr>
      <t xml:space="preserve">: </t>
    </r>
    <r>
      <rPr>
        <sz val="7"/>
        <rFont val="Calibri"/>
        <family val="2"/>
        <scheme val="minor"/>
      </rPr>
      <t>Se tiene implementado el sistema de información de calidad (kawak) en todos sus módulos (auditorias e inspecciones, riesgos y oportunidades, indicadores, mejoramiento continuo, gestión de cambio, comités institucionales, servicio al cliente)  se tiene implementado el registro y segumiento a las prácticas empresariales, el proceso de entrevista para pregrado, con el fin de generar alertas de seguimientos y controles al cierre eficaz de acciones</t>
    </r>
  </si>
  <si>
    <t>riesgo ID 363</t>
  </si>
  <si>
    <r>
      <rPr>
        <b/>
        <sz val="8"/>
        <rFont val="Calibri"/>
        <family val="2"/>
        <scheme val="minor"/>
      </rPr>
      <t>Cerrada</t>
    </r>
    <r>
      <rPr>
        <sz val="8"/>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</si>
  <si>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t>Riesgo ID 364</t>
  </si>
  <si>
    <r>
      <rPr>
        <b/>
        <sz val="8"/>
        <color rgb="FFFF0000"/>
        <rFont val="Calibri"/>
        <family val="2"/>
        <scheme val="minor"/>
      </rPr>
      <t>En proceso</t>
    </r>
    <r>
      <rPr>
        <sz val="8"/>
        <rFont val="Calibri"/>
        <family val="2"/>
        <scheme val="minor"/>
      </rPr>
      <t>:  Se prevé la implementación en el período 2022-2, actualmente se están solicitando los usuarios y contraseñas a la administradora del aplicativo SEVEN.  Actualmente se está utilizando el formato físico con el fin de no atrasar el proceso</t>
    </r>
  </si>
  <si>
    <t>riesgo ID 381</t>
  </si>
  <si>
    <t xml:space="preserve">Operativo </t>
  </si>
  <si>
    <r>
      <rPr>
        <b/>
        <sz val="8"/>
        <rFont val="Calibri"/>
        <family val="2"/>
        <scheme val="minor"/>
      </rPr>
      <t>Cerrada y permanente</t>
    </r>
    <r>
      <rPr>
        <sz val="8"/>
        <rFont val="Calibri"/>
        <family val="2"/>
        <scheme val="minor"/>
      </rPr>
      <t>:  En mayo de 2021se llevó a cabo la ceremonia de reconocimiento de manera virtual como inicio del nuevo programa para  pensionados de la Seccional en la Ruta de mi vida, se homenajearon a 15 docentes y admirativos.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t>
    </r>
  </si>
  <si>
    <t>riesgo ID 373</t>
  </si>
  <si>
    <r>
      <rPr>
        <b/>
        <sz val="8"/>
        <rFont val="Calibri"/>
        <family val="2"/>
        <scheme val="minor"/>
      </rPr>
      <t>Cerrado y permanente</t>
    </r>
    <r>
      <rPr>
        <sz val="8"/>
        <rFont val="Calibri"/>
        <family val="2"/>
        <scheme val="minor"/>
      </rPr>
      <t>:  Se implementó el sistema de adviser de actualización de egresados del orden nacional: Se actualizaron por este medio 229 egresados y por el sistema normal de la oficina de egresados fueron 13.792 (incluye adviser)</t>
    </r>
  </si>
  <si>
    <t>riesgo ID 380</t>
  </si>
  <si>
    <t xml:space="preserve">Estrategico </t>
  </si>
  <si>
    <r>
      <rPr>
        <b/>
        <sz val="8"/>
        <rFont val="Calibri"/>
        <family val="2"/>
        <scheme val="minor"/>
      </rPr>
      <t>Cerrada y permanente</t>
    </r>
    <r>
      <rPr>
        <sz val="8"/>
        <rFont val="Calibri"/>
        <family val="2"/>
        <scheme val="minor"/>
      </rPr>
      <t>:  Cerrada y permanente: Desde la Dirección de Planeación Seccional se han realizado reuniones con la sede principal con el fin de mejorar el proceso de seguimiento al PIDI, donde la Seccional hizo una mejora al formato de seguimiento, alineando los indicadores de aseguramiento de la calidad académica con el SGC y PIDI, buscando mayor eficiencia en la calidad de la  información  y resultado de  indicadores, lo anterior fue socializado con la sede principal.</t>
    </r>
  </si>
  <si>
    <t>riesgo ID 376</t>
  </si>
  <si>
    <r>
      <rPr>
        <b/>
        <sz val="8"/>
        <color rgb="FFFF0000"/>
        <rFont val="Calibri"/>
        <family val="2"/>
        <scheme val="minor"/>
      </rPr>
      <t xml:space="preserve">En proceso: </t>
    </r>
    <r>
      <rPr>
        <sz val="8"/>
        <rFont val="Calibri"/>
        <family val="2"/>
        <scheme val="minor"/>
      </rPr>
      <t xml:space="preserve"> 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</si>
  <si>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t>DOC- Derecho CPS</t>
  </si>
  <si>
    <t>riesgo ID 369</t>
  </si>
  <si>
    <r>
      <rPr>
        <b/>
        <sz val="8"/>
        <rFont val="Calibri"/>
        <family val="2"/>
        <scheme val="minor"/>
      </rPr>
      <t>Cerrada y permanente</t>
    </r>
    <r>
      <rPr>
        <sz val="8"/>
        <rFont val="Calibri"/>
        <family val="2"/>
        <scheme val="minor"/>
      </rPr>
      <t xml:space="preserve">: Durante la vigencia se implementaron 10 aulas con un total de 13 profesores, el poco incremento se debió a la utilización de la plataforma microsoft teams como principal apoyo a la presencialidad asistida por efectos de la pandemia, 
</t>
    </r>
  </si>
  <si>
    <t xml:space="preserve">riesgo 163 </t>
  </si>
  <si>
    <t>Estratégico</t>
  </si>
  <si>
    <r>
      <rPr>
        <b/>
        <sz val="8"/>
        <rFont val="Calibri"/>
        <family val="2"/>
        <scheme val="minor"/>
      </rPr>
      <t>Cerrada y permanente</t>
    </r>
    <r>
      <rPr>
        <sz val="8"/>
        <rFont val="Calibri"/>
        <family val="2"/>
        <scheme val="minor"/>
      </rPr>
      <t xml:space="preserve">: Se tiene claramente definido el origen de la información primaria
Se realiza búsqueda de información cada vez que se requiere
Desde la Facultad de ingenierías se tiene la cultura del registro de la información cada vez que se realizan actividades o eventos
Registro oportunos por los aplicativos que tributan al SIGUL
</t>
    </r>
  </si>
  <si>
    <t>riesgo ID 370</t>
  </si>
  <si>
    <r>
      <rPr>
        <b/>
        <sz val="8"/>
        <color rgb="FFFF0000"/>
        <rFont val="Calibri"/>
        <family val="2"/>
        <scheme val="minor"/>
      </rPr>
      <t>En proceso</t>
    </r>
    <r>
      <rPr>
        <sz val="8"/>
        <rFont val="Calibri"/>
        <family val="2"/>
        <scheme val="minor"/>
      </rPr>
      <t xml:space="preserve">:  Debido a priorización desde la sede principal de implementar los resultados de aprendizaje de programa, se suspendió termporalmente el rediseño de los PEP de la Facultad bajo concepto multicampus, por lo cual se culminará el procesos durante la vigencia 2022.
</t>
    </r>
  </si>
  <si>
    <t>riesgo ID 382</t>
  </si>
  <si>
    <t>riesgo ID 383</t>
  </si>
  <si>
    <r>
      <rPr>
        <b/>
        <sz val="8"/>
        <rFont val="Calibri"/>
        <family val="2"/>
        <scheme val="minor"/>
      </rPr>
      <t>Cerrado y permanente:</t>
    </r>
    <r>
      <rPr>
        <sz val="8"/>
        <rFont val="Calibri"/>
        <family val="2"/>
        <scheme val="minor"/>
      </rPr>
      <t xml:space="preserve">
1. Se realizó seguimiento  al cumplimiento de los requisitos de la convocatoria para la clasificación de grupos en cada uno de los grupos de investigación . 
2. Se realizó capacitación a los docentes investigadores sobre el modelo de MINCIENCIAS  
3. Se realizó capacitación a los docentes investigadores en generación de nuevo conocimiento en Mendelev</t>
    </r>
  </si>
  <si>
    <r>
      <rPr>
        <b/>
        <sz val="8"/>
        <rFont val="Calibri"/>
        <family val="2"/>
        <scheme val="minor"/>
      </rPr>
      <t>Cerrado y permanente</t>
    </r>
    <r>
      <rPr>
        <sz val="8"/>
        <rFont val="Calibri"/>
        <family val="2"/>
        <scheme val="minor"/>
      </rPr>
      <t>:  Se realizó el tramite pertinente ante MINCIENCIAS, logrando la firma del contrato de financiación del proyecto</t>
    </r>
  </si>
  <si>
    <t>riesgo ID 371</t>
  </si>
  <si>
    <r>
      <rPr>
        <b/>
        <sz val="8"/>
        <rFont val="Calibri"/>
        <family val="2"/>
        <scheme val="minor"/>
      </rPr>
      <t>Cerrada y permanente:</t>
    </r>
    <r>
      <rPr>
        <sz val="8"/>
        <rFont val="Calibri"/>
        <family val="2"/>
        <scheme val="minor"/>
      </rPr>
      <t xml:space="preserve">  Se viene trabajando con los entes territoriales en proyectos de impacto social que contribuyen a la transformación del territorio . Se trabajó con la alcaldía de Pereira en el fortalecimiento del nodo de biotecnología.</t>
    </r>
  </si>
  <si>
    <t>riesgo ID 372</t>
  </si>
  <si>
    <t>Tecnologico</t>
  </si>
  <si>
    <r>
      <rPr>
        <b/>
        <sz val="8"/>
        <rFont val="Calibri"/>
        <family val="2"/>
        <scheme val="minor"/>
      </rPr>
      <t>Cerrado y permanente</t>
    </r>
    <r>
      <rPr>
        <sz val="8"/>
        <rFont val="Calibri"/>
        <family val="2"/>
        <scheme val="minor"/>
      </rPr>
      <t>:  Durante el año 2021 se implementó el registro de seguimiento de las prácticas empresariales por el kawak y se obtuvieron los registros esperados.  Una vez finalizado el 2021-2 se identificó falta de soportes por parte de algunos estudiantes en el sistema, razón por la cual se recibieron posteriormente a través del correo electrónico (empresarial.pei@unilibre.edu.co)</t>
    </r>
  </si>
  <si>
    <t>riesgo ID 375</t>
  </si>
  <si>
    <r>
      <rPr>
        <b/>
        <sz val="8"/>
        <rFont val="Calibri"/>
        <family val="2"/>
        <scheme val="minor"/>
      </rPr>
      <t>Cerrada y permanente:</t>
    </r>
    <r>
      <rPr>
        <sz val="8"/>
        <rFont val="Calibri"/>
        <family val="2"/>
        <scheme val="minor"/>
      </rPr>
      <t xml:space="preserve">  Durante el segundo semestre del año, se han realizado 3 brigadas jurídicas : Una en el parque industrial , AMCOVE y la Conciliaton del Minjusticia</t>
    </r>
  </si>
  <si>
    <t>riesgo 427</t>
  </si>
  <si>
    <r>
      <rPr>
        <b/>
        <sz val="8"/>
        <rFont val="Calibri"/>
        <family val="2"/>
        <scheme val="minor"/>
      </rPr>
      <t xml:space="preserve">Cerrado:  </t>
    </r>
    <r>
      <rPr>
        <sz val="8"/>
        <rFont val="Calibri"/>
        <family val="2"/>
        <scheme val="minor"/>
      </rPr>
      <t>En consenso nacional, se asignó como responsable del monitoreo del Ezproxi a la Directora de la Biblioteca de la Seccional Pereira</t>
    </r>
  </si>
  <si>
    <t>riesgo ID 366</t>
  </si>
  <si>
    <r>
      <rPr>
        <b/>
        <sz val="8"/>
        <rFont val="Calibri"/>
        <family val="2"/>
        <scheme val="minor"/>
      </rPr>
      <t xml:space="preserve">Cerrada y permanente: </t>
    </r>
    <r>
      <rPr>
        <sz val="8"/>
        <rFont val="Calibri"/>
        <family val="2"/>
        <scheme val="minor"/>
      </rPr>
      <t xml:space="preserve"> Se hace control previo a las facturas que incluyen  servicios o bienes grabados , actuando asi preventivamente</t>
    </r>
  </si>
  <si>
    <t>riesgo ID73</t>
  </si>
  <si>
    <r>
      <rPr>
        <b/>
        <sz val="8"/>
        <rFont val="Calibri"/>
        <family val="2"/>
        <scheme val="minor"/>
      </rPr>
      <t>Cerrada y permanente</t>
    </r>
    <r>
      <rPr>
        <sz val="8"/>
        <rFont val="Calibri"/>
        <family val="2"/>
        <scheme val="minor"/>
      </rPr>
      <t xml:space="preserve">:  Se realiza el monitoreo y seguimiento de las condiciones ambientales del depósito de Archivo Central de forma mensual a través de un formato seccional,  se registra a diario este seguimiento.
Se realizo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
</t>
    </r>
  </si>
  <si>
    <t>riesgo ID78</t>
  </si>
  <si>
    <r>
      <rPr>
        <b/>
        <sz val="8"/>
        <color rgb="FFFF0000"/>
        <rFont val="Calibri"/>
        <family val="2"/>
        <scheme val="minor"/>
      </rPr>
      <t>En proceso</t>
    </r>
    <r>
      <rPr>
        <sz val="8"/>
        <rFont val="Calibri"/>
        <family val="2"/>
        <scheme val="minor"/>
      </rPr>
      <t>: Se realizó socialización en Comité Primario de Gestión Documental en la sede principal en el que se contemplaron  los cambios necesarios en el proceso de Actualización de TRD. Actividad que se llevó a cabo con todas las seccionales de manera remota, pendiente socializar con los líderes de proceso de las seccionales las TRD aprobadas</t>
    </r>
  </si>
  <si>
    <t>riesgo ID 346</t>
  </si>
  <si>
    <t xml:space="preserve">Financiero </t>
  </si>
  <si>
    <r>
      <rPr>
        <b/>
        <sz val="8"/>
        <rFont val="Calibri"/>
        <family val="2"/>
        <scheme val="minor"/>
      </rPr>
      <t>Cerrada y permanente:</t>
    </r>
    <r>
      <rPr>
        <sz val="8"/>
        <rFont val="Calibri"/>
        <family val="2"/>
        <scheme val="minor"/>
      </rPr>
      <t xml:space="preserve"> Se tiene implementada la facturación electrónica en la seccional, cumpliendo con las normas fiscales</t>
    </r>
  </si>
  <si>
    <t>riesgo ID 365</t>
  </si>
  <si>
    <r>
      <rPr>
        <b/>
        <sz val="8"/>
        <rFont val="Calibri"/>
        <family val="2"/>
        <scheme val="minor"/>
      </rPr>
      <t xml:space="preserve">Cerrada y permanente:  </t>
    </r>
    <r>
      <rPr>
        <sz val="8"/>
        <rFont val="Calibri"/>
        <family val="2"/>
        <scheme val="minor"/>
      </rPr>
      <t>En el mes de febrero de 2022, se realizó capacitación a los Jefes de áreas académicas y administrativas para la realización de la evaluación de desempeño por el aplicativo KACTUS.</t>
    </r>
  </si>
  <si>
    <t>riesgo ID 385</t>
  </si>
  <si>
    <r>
      <rPr>
        <b/>
        <sz val="8"/>
        <rFont val="Calibri"/>
        <family val="2"/>
        <scheme val="minor"/>
      </rPr>
      <t xml:space="preserve">Cerrada y permanente: </t>
    </r>
    <r>
      <rPr>
        <sz val="8"/>
        <rFont val="Calibri"/>
        <family val="2"/>
        <scheme val="minor"/>
      </rPr>
      <t xml:space="preserve"> 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</si>
  <si>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t>riesgo ID 377</t>
  </si>
  <si>
    <r>
      <rPr>
        <b/>
        <sz val="8"/>
        <rFont val="Calibri"/>
        <family val="2"/>
        <scheme val="minor"/>
      </rPr>
      <t xml:space="preserve">Cerrada y permanente:  </t>
    </r>
    <r>
      <rPr>
        <sz val="8"/>
        <rFont val="Calibri"/>
        <family val="2"/>
        <scheme val="minor"/>
      </rPr>
      <t xml:space="preserve"> Se hizo  control y seguimiento a la realización de todas las las´pruebas logrando que la  actualización funcionara de manera correcta, actividad que se realiza cada que la sede principal informa de las actualizaciones</t>
    </r>
  </si>
  <si>
    <t>riesgo ID 362</t>
  </si>
  <si>
    <r>
      <rPr>
        <b/>
        <sz val="8"/>
        <rFont val="Calibri"/>
        <family val="2"/>
        <scheme val="minor"/>
      </rPr>
      <t xml:space="preserve">Cerrada y permanente:  </t>
    </r>
    <r>
      <rPr>
        <sz val="8"/>
        <rFont val="Calibri"/>
        <family val="2"/>
        <scheme val="minor"/>
      </rPr>
      <t>Desde junio de 2021, se habilitó la plataforma para que los estudiantes realicen las solicitudes de preparatorios a través de la plataforma SINUGWT, previa capacitación a estudiantes y Jefes de Área</t>
    </r>
  </si>
  <si>
    <t>riesgo ID 379</t>
  </si>
  <si>
    <r>
      <rPr>
        <b/>
        <sz val="8"/>
        <rFont val="Calibri"/>
        <family val="2"/>
        <scheme val="minor"/>
      </rPr>
      <t>Cerrado</t>
    </r>
    <r>
      <rPr>
        <sz val="8"/>
        <rFont val="Calibri"/>
        <family val="2"/>
        <scheme val="minor"/>
      </rPr>
      <t>: Se renovó el contrato de mantenimiento del software y equipamiento con tiempos adecuados de respuesta en el mes de noviembre de 2021, lo cual previene fallas en el sistema de identificación de acceso con tarjetas</t>
    </r>
  </si>
  <si>
    <t>Riesgo ID 384</t>
  </si>
  <si>
    <r>
      <rPr>
        <b/>
        <sz val="8"/>
        <color rgb="FFFF0000"/>
        <rFont val="Calibri"/>
        <family val="2"/>
        <scheme val="minor"/>
      </rPr>
      <t>Se elimina y cierra:</t>
    </r>
    <r>
      <rPr>
        <sz val="8"/>
        <color rgb="FFFF0000"/>
        <rFont val="Calibri"/>
        <family val="2"/>
        <scheme val="minor"/>
      </rPr>
      <t xml:space="preserve"> </t>
    </r>
    <r>
      <rPr>
        <sz val="8"/>
        <rFont val="Calibri"/>
        <family val="2"/>
        <scheme val="minor"/>
      </rPr>
      <t>No hay viabilidad del proyecto por no estar dentro de los impactos ambientales prioritarios</t>
    </r>
  </si>
  <si>
    <r>
      <rPr>
        <b/>
        <sz val="8"/>
        <rFont val="Calibri"/>
        <family val="2"/>
        <scheme val="minor"/>
      </rPr>
      <t>Cerrado y permanente</t>
    </r>
    <r>
      <rPr>
        <sz val="8"/>
        <rFont val="Calibri"/>
        <family val="2"/>
        <scheme val="minor"/>
      </rPr>
      <t>: Se hizo socialización a través de boletín informativo a toda la comunidad, igualmente se tiene publicado el E-Book de todas las seccionales en el micrositio , para el período 2022, se espera tenerlo como boletín estadístico de la seccional de los últimos 5 años</t>
    </r>
  </si>
  <si>
    <t>En la Seccional  durante el año 2021, se identificaron 27 riesgos y 76 oportunidades para mitigar o eliminar los riesgos, de las cuales 66 se encuentran cerradas y 10 en proceso, equivalente al 86,84% de cumplimiento en el cierre de las mismas. Los procesos que mayor número de riesgos identificaron fueron Docencia y proyección social. Igualmente para los procesos de Gestión Documental y Sistema de Gestión de calidad los riesgos son del orden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</si>
</sst>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sz val="11"/>
      <color theme="1"/>
      <name val="Calibri"/>
      <family val="2"/>
      <scheme val="minor"/>
    </font>
    <font>
      <sz val="10"/>
      <name val="Arial"/>
      <family val="2"/>
    </font>
    <font>
      <b/>
      <sz val="10"/>
      <name val="Arial"/>
      <family val="2"/>
    </font>
    <font>
      <sz val="12"/>
      <name val="Arial"/>
      <family val="2"/>
    </font>
    <font>
      <sz val="9"/>
      <name val="Arial"/>
      <family val="2"/>
    </font>
    <font>
      <b/>
      <sz val="11"/>
      <name val="Calibri"/>
      <family val="2"/>
    </font>
    <font>
      <b/>
      <sz val="10"/>
      <name val="Calibri"/>
      <family val="2"/>
    </font>
    <font>
      <b/>
      <sz val="9"/>
      <name val="Arial"/>
      <family val="2"/>
    </font>
    <font>
      <b/>
      <sz val="8"/>
      <name val="Arial"/>
      <family val="2"/>
    </font>
    <font>
      <sz val="11"/>
      <name val="Calibri"/>
      <family val="2"/>
      <scheme val="minor"/>
    </font>
    <font>
      <b/>
      <sz val="11"/>
      <name val="Calibri"/>
      <family val="2"/>
      <scheme val="minor"/>
    </font>
    <font>
      <b/>
      <sz val="18"/>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11"/>
      <color rgb="FFFF0000"/>
      <name val="Calibri"/>
      <family val="2"/>
      <scheme val="minor"/>
    </font>
    <font>
      <b/>
      <sz val="8"/>
      <name val="Calibri"/>
      <family val="2"/>
    </font>
    <font>
      <b/>
      <sz val="12"/>
      <name val="Calibri"/>
      <family val="2"/>
      <scheme val="minor"/>
    </font>
    <font>
      <sz val="8"/>
      <name val="Calibri"/>
      <family val="2"/>
      <scheme val="minor"/>
    </font>
    <font>
      <b/>
      <sz val="8"/>
      <name val="Calibri"/>
      <family val="2"/>
      <scheme val="minor"/>
    </font>
    <font>
      <sz val="7"/>
      <name val="Calibri"/>
      <family val="2"/>
      <scheme val="minor"/>
    </font>
    <font>
      <b/>
      <sz val="8"/>
      <color rgb="FFFF0000"/>
      <name val="Calibri"/>
      <family val="2"/>
      <scheme val="minor"/>
    </font>
    <font>
      <sz val="8"/>
      <color rgb="FFFF0000"/>
      <name val="Calibri"/>
      <family val="2"/>
      <scheme val="minor"/>
    </font>
    <font>
      <b/>
      <sz val="1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96">
    <xf numFmtId="0" fontId="0" fillId="0" borderId="0" xfId="0"/>
    <xf numFmtId="0" fontId="4" fillId="3" borderId="0" xfId="1" applyFont="1" applyFill="1" applyBorder="1" applyAlignment="1">
      <alignment horizontal="center"/>
    </xf>
    <xf numFmtId="0" fontId="4" fillId="0" borderId="0" xfId="1" applyFont="1" applyFill="1" applyBorder="1" applyAlignment="1">
      <alignment horizontal="center"/>
    </xf>
    <xf numFmtId="0" fontId="5" fillId="0" borderId="0" xfId="1" applyFont="1"/>
    <xf numFmtId="0" fontId="6" fillId="0" borderId="2" xfId="1" applyFont="1" applyBorder="1" applyAlignment="1">
      <alignment horizontal="justify" vertical="center" wrapText="1"/>
    </xf>
    <xf numFmtId="0" fontId="6" fillId="0" borderId="3" xfId="1" applyFont="1" applyBorder="1" applyAlignment="1">
      <alignment horizontal="justify"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10" fontId="7" fillId="0" borderId="7" xfId="1" applyNumberFormat="1" applyFont="1" applyBorder="1" applyAlignment="1">
      <alignment horizontal="center" vertical="center" wrapText="1"/>
    </xf>
    <xf numFmtId="10" fontId="7" fillId="0" borderId="8" xfId="1" applyNumberFormat="1" applyFont="1" applyBorder="1" applyAlignment="1">
      <alignment horizontal="center" vertical="center" wrapText="1"/>
    </xf>
    <xf numFmtId="10" fontId="7" fillId="3" borderId="8" xfId="2" applyNumberFormat="1" applyFont="1" applyFill="1" applyBorder="1" applyAlignment="1">
      <alignment horizontal="center" vertical="center" wrapText="1"/>
    </xf>
    <xf numFmtId="10" fontId="2" fillId="3" borderId="8" xfId="1" applyNumberFormat="1" applyFont="1" applyFill="1" applyBorder="1" applyAlignment="1">
      <alignment horizontal="center" vertical="center"/>
    </xf>
    <xf numFmtId="10" fontId="2" fillId="3" borderId="13" xfId="1" applyNumberFormat="1" applyFont="1" applyFill="1" applyBorder="1" applyAlignment="1">
      <alignment horizontal="center" vertical="center"/>
    </xf>
    <xf numFmtId="10" fontId="7" fillId="0" borderId="0" xfId="1" applyNumberFormat="1" applyFont="1" applyBorder="1" applyAlignment="1">
      <alignment horizontal="center" vertical="center" wrapText="1"/>
    </xf>
    <xf numFmtId="10" fontId="7" fillId="0" borderId="19" xfId="1" applyNumberFormat="1" applyFont="1" applyBorder="1" applyAlignment="1">
      <alignment horizontal="center" vertical="center" wrapText="1"/>
    </xf>
    <xf numFmtId="10" fontId="7" fillId="3" borderId="19" xfId="2" applyNumberFormat="1" applyFont="1" applyFill="1" applyBorder="1" applyAlignment="1">
      <alignment horizontal="center" vertical="center" wrapText="1"/>
    </xf>
    <xf numFmtId="10" fontId="7" fillId="3" borderId="0" xfId="2" applyNumberFormat="1" applyFont="1" applyFill="1" applyBorder="1" applyAlignment="1">
      <alignment horizontal="center" vertical="center" wrapText="1"/>
    </xf>
    <xf numFmtId="10" fontId="2" fillId="3" borderId="0" xfId="1" applyNumberFormat="1" applyFont="1" applyFill="1" applyBorder="1" applyAlignment="1">
      <alignment horizontal="center" vertical="center"/>
    </xf>
    <xf numFmtId="0" fontId="2" fillId="3" borderId="0" xfId="1" applyFont="1" applyFill="1" applyBorder="1" applyAlignment="1">
      <alignment horizontal="center" wrapText="1"/>
    </xf>
    <xf numFmtId="0" fontId="9" fillId="2" borderId="12" xfId="3" applyFont="1" applyFill="1" applyBorder="1" applyAlignment="1">
      <alignment horizontal="justify" vertical="center"/>
    </xf>
    <xf numFmtId="0" fontId="10" fillId="0" borderId="3" xfId="3" applyFont="1" applyBorder="1" applyAlignment="1">
      <alignment vertical="center"/>
    </xf>
    <xf numFmtId="0" fontId="10" fillId="0" borderId="1" xfId="3" applyFont="1" applyBorder="1" applyAlignment="1">
      <alignment vertical="center"/>
    </xf>
    <xf numFmtId="0" fontId="10" fillId="0" borderId="8" xfId="3" applyFont="1" applyBorder="1" applyAlignment="1">
      <alignment vertical="center"/>
    </xf>
    <xf numFmtId="0" fontId="10" fillId="4" borderId="8" xfId="3" applyFont="1" applyFill="1" applyBorder="1" applyAlignment="1">
      <alignment horizontal="center" vertical="center"/>
    </xf>
    <xf numFmtId="0" fontId="10" fillId="4" borderId="1" xfId="3" applyFont="1" applyFill="1" applyBorder="1" applyAlignment="1">
      <alignment horizontal="center" vertical="center"/>
    </xf>
    <xf numFmtId="0" fontId="11" fillId="3" borderId="3" xfId="3" applyFont="1" applyFill="1" applyBorder="1" applyAlignment="1">
      <alignment horizontal="center" vertical="center"/>
    </xf>
    <xf numFmtId="0" fontId="12" fillId="5" borderId="18" xfId="3" applyFont="1" applyFill="1" applyBorder="1" applyAlignment="1">
      <alignment horizontal="justify" vertical="center"/>
    </xf>
    <xf numFmtId="0" fontId="12" fillId="5" borderId="14" xfId="3" applyFont="1" applyFill="1" applyBorder="1" applyAlignment="1">
      <alignment horizontal="center" vertical="center"/>
    </xf>
    <xf numFmtId="0" fontId="12" fillId="5" borderId="14" xfId="3" applyFont="1" applyFill="1" applyBorder="1" applyAlignment="1">
      <alignment vertical="center"/>
    </xf>
    <xf numFmtId="0" fontId="12" fillId="5" borderId="14" xfId="3" applyFont="1" applyFill="1" applyBorder="1" applyAlignment="1">
      <alignment horizontal="justify" vertical="center"/>
    </xf>
    <xf numFmtId="0" fontId="8" fillId="0" borderId="20" xfId="1" applyFont="1" applyBorder="1"/>
    <xf numFmtId="0" fontId="6" fillId="0" borderId="21" xfId="1" applyFont="1" applyBorder="1" applyAlignment="1">
      <alignment horizontal="center" vertical="center" wrapText="1"/>
    </xf>
    <xf numFmtId="0" fontId="8" fillId="0" borderId="22" xfId="1" applyFont="1" applyBorder="1"/>
    <xf numFmtId="10" fontId="2" fillId="3" borderId="23" xfId="1" applyNumberFormat="1" applyFont="1" applyFill="1" applyBorder="1" applyAlignment="1">
      <alignment horizontal="center" vertical="center"/>
    </xf>
    <xf numFmtId="0" fontId="8" fillId="0" borderId="24" xfId="1" applyFont="1" applyBorder="1"/>
    <xf numFmtId="0" fontId="10" fillId="0" borderId="25" xfId="3" applyFont="1" applyBorder="1" applyAlignment="1">
      <alignment horizontal="center" vertical="center"/>
    </xf>
    <xf numFmtId="10" fontId="18" fillId="3" borderId="0" xfId="2" applyNumberFormat="1" applyFont="1" applyFill="1" applyBorder="1" applyAlignment="1">
      <alignment horizontal="justify" vertical="center" wrapText="1"/>
    </xf>
    <xf numFmtId="0" fontId="2" fillId="3" borderId="0" xfId="1" applyFont="1" applyFill="1" applyBorder="1"/>
    <xf numFmtId="0" fontId="10" fillId="0" borderId="0" xfId="3" applyFont="1"/>
    <xf numFmtId="0" fontId="19" fillId="0" borderId="0" xfId="3" applyFont="1" applyAlignment="1">
      <alignment horizontal="justify" vertical="center"/>
    </xf>
    <xf numFmtId="0" fontId="20" fillId="0" borderId="0" xfId="3" applyFont="1" applyAlignment="1">
      <alignment horizontal="justify" vertical="center"/>
    </xf>
    <xf numFmtId="0" fontId="20" fillId="0" borderId="0" xfId="3" applyFont="1" applyAlignment="1">
      <alignment horizontal="justify" vertical="center" wrapText="1"/>
    </xf>
    <xf numFmtId="0" fontId="10" fillId="0" borderId="12" xfId="3" applyFont="1" applyBorder="1" applyAlignment="1">
      <alignment vertical="center"/>
    </xf>
    <xf numFmtId="0" fontId="10" fillId="0" borderId="30" xfId="3" applyFont="1" applyBorder="1" applyAlignment="1">
      <alignment vertical="center"/>
    </xf>
    <xf numFmtId="0" fontId="17" fillId="0" borderId="0" xfId="3" applyFont="1"/>
    <xf numFmtId="0" fontId="10" fillId="4" borderId="0" xfId="3" applyFont="1" applyFill="1"/>
    <xf numFmtId="0" fontId="25" fillId="5" borderId="14" xfId="3" applyFont="1" applyFill="1" applyBorder="1" applyAlignment="1">
      <alignment horizontal="center" vertical="center"/>
    </xf>
    <xf numFmtId="10" fontId="25" fillId="5" borderId="15" xfId="3" applyNumberFormat="1" applyFont="1" applyFill="1" applyBorder="1" applyAlignment="1">
      <alignment horizontal="center"/>
    </xf>
    <xf numFmtId="0" fontId="10" fillId="0" borderId="0" xfId="3" applyFont="1" applyAlignment="1">
      <alignment horizontal="justify" vertical="center"/>
    </xf>
    <xf numFmtId="0" fontId="10" fillId="0" borderId="0" xfId="3" applyFont="1" applyAlignment="1">
      <alignment horizontal="center" vertical="center"/>
    </xf>
    <xf numFmtId="0" fontId="10" fillId="0" borderId="0" xfId="3" applyFont="1" applyAlignment="1">
      <alignment vertical="center"/>
    </xf>
    <xf numFmtId="0" fontId="10" fillId="0" borderId="3" xfId="3" applyFont="1" applyBorder="1" applyAlignment="1">
      <alignment horizontal="center" vertical="center"/>
    </xf>
    <xf numFmtId="0" fontId="10" fillId="0" borderId="1" xfId="3" applyFont="1" applyBorder="1" applyAlignment="1">
      <alignment horizontal="center" vertical="center"/>
    </xf>
    <xf numFmtId="0" fontId="10" fillId="0" borderId="27" xfId="3" applyFont="1" applyBorder="1" applyAlignment="1">
      <alignment horizontal="center" vertical="center"/>
    </xf>
    <xf numFmtId="0" fontId="10" fillId="0" borderId="30" xfId="3" applyFont="1" applyBorder="1" applyAlignment="1">
      <alignment horizontal="center" vertical="center"/>
    </xf>
    <xf numFmtId="0" fontId="10" fillId="0" borderId="3" xfId="3" applyFont="1" applyBorder="1" applyAlignment="1">
      <alignment horizontal="center" vertical="center"/>
    </xf>
    <xf numFmtId="0" fontId="10" fillId="0" borderId="8" xfId="3" applyFont="1" applyBorder="1" applyAlignment="1">
      <alignment horizontal="center" vertical="center"/>
    </xf>
    <xf numFmtId="0" fontId="10" fillId="0" borderId="3" xfId="3" applyFont="1" applyBorder="1" applyAlignment="1">
      <alignment horizontal="justify" vertical="center"/>
    </xf>
    <xf numFmtId="0" fontId="10" fillId="0" borderId="8" xfId="3" applyFont="1" applyBorder="1" applyAlignment="1">
      <alignment horizontal="justify" vertical="center"/>
    </xf>
    <xf numFmtId="9" fontId="3" fillId="0" borderId="5" xfId="4" applyFont="1" applyBorder="1" applyAlignment="1">
      <alignment horizontal="center" vertical="center"/>
    </xf>
    <xf numFmtId="9" fontId="3" fillId="0" borderId="13" xfId="4" applyFont="1" applyBorder="1" applyAlignment="1">
      <alignment horizontal="center" vertical="center"/>
    </xf>
    <xf numFmtId="0" fontId="10" fillId="0" borderId="2" xfId="3" applyFont="1" applyBorder="1" applyAlignment="1">
      <alignment horizontal="justify" vertical="center"/>
    </xf>
    <xf numFmtId="0" fontId="10" fillId="0" borderId="7" xfId="3" applyFont="1" applyBorder="1" applyAlignment="1">
      <alignment horizontal="justify" vertical="center"/>
    </xf>
    <xf numFmtId="0" fontId="10" fillId="0" borderId="4" xfId="3" applyFont="1" applyBorder="1" applyAlignment="1">
      <alignment horizontal="justify" vertical="center"/>
    </xf>
    <xf numFmtId="0" fontId="10" fillId="0" borderId="1" xfId="3" applyFont="1" applyBorder="1" applyAlignment="1">
      <alignment horizontal="center" vertical="center"/>
    </xf>
    <xf numFmtId="9" fontId="3" fillId="3" borderId="5" xfId="4" applyFont="1" applyFill="1" applyBorder="1" applyAlignment="1">
      <alignment horizontal="center" vertical="center"/>
    </xf>
    <xf numFmtId="9" fontId="3" fillId="3" borderId="6" xfId="4" applyFont="1" applyFill="1" applyBorder="1" applyAlignment="1">
      <alignment horizontal="center" vertical="center"/>
    </xf>
    <xf numFmtId="9" fontId="3" fillId="3" borderId="13" xfId="4" applyFont="1" applyFill="1" applyBorder="1" applyAlignment="1">
      <alignment horizontal="center" vertical="center"/>
    </xf>
    <xf numFmtId="0" fontId="10" fillId="0" borderId="9" xfId="3" applyFont="1" applyBorder="1" applyAlignment="1">
      <alignment horizontal="left" vertical="center"/>
    </xf>
    <xf numFmtId="0" fontId="10" fillId="0" borderId="11" xfId="3" applyFont="1" applyBorder="1" applyAlignment="1">
      <alignment horizontal="left" vertical="center"/>
    </xf>
    <xf numFmtId="0" fontId="10" fillId="0" borderId="9" xfId="3" applyFont="1" applyBorder="1" applyAlignment="1">
      <alignment horizontal="center" vertical="center"/>
    </xf>
    <xf numFmtId="0" fontId="10" fillId="0" borderId="11" xfId="3" applyFont="1" applyBorder="1" applyAlignment="1">
      <alignment horizontal="center" vertical="center"/>
    </xf>
    <xf numFmtId="0" fontId="10" fillId="0" borderId="26" xfId="3" applyFont="1" applyBorder="1" applyAlignment="1">
      <alignment horizontal="justify" vertical="center"/>
    </xf>
    <xf numFmtId="0" fontId="10" fillId="0" borderId="27" xfId="3" applyFont="1" applyBorder="1" applyAlignment="1">
      <alignment horizontal="center" vertical="center"/>
    </xf>
    <xf numFmtId="0" fontId="10" fillId="0" borderId="27" xfId="3" applyFont="1" applyBorder="1" applyAlignment="1">
      <alignment horizontal="justify" vertical="center"/>
    </xf>
    <xf numFmtId="0" fontId="10" fillId="0" borderId="1" xfId="3" applyFont="1" applyBorder="1" applyAlignment="1">
      <alignment horizontal="justify" vertical="center"/>
    </xf>
    <xf numFmtId="9" fontId="3" fillId="3" borderId="28" xfId="4" applyFont="1" applyFill="1" applyBorder="1" applyAlignment="1">
      <alignment horizontal="center" vertical="center"/>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2" borderId="2" xfId="3" applyFont="1" applyFill="1" applyBorder="1" applyAlignment="1">
      <alignment horizontal="justify" vertical="center"/>
    </xf>
    <xf numFmtId="0" fontId="3" fillId="2" borderId="16" xfId="3" applyFont="1" applyFill="1" applyBorder="1" applyAlignment="1">
      <alignment horizontal="justify" vertical="center"/>
    </xf>
    <xf numFmtId="0" fontId="3" fillId="2" borderId="3" xfId="3" applyFont="1" applyFill="1" applyBorder="1" applyAlignment="1">
      <alignment horizontal="center" vertical="center"/>
    </xf>
    <xf numFmtId="0" fontId="3" fillId="2" borderId="12" xfId="3" applyFont="1" applyFill="1" applyBorder="1" applyAlignment="1">
      <alignment horizontal="center" vertical="center"/>
    </xf>
    <xf numFmtId="0" fontId="3" fillId="2" borderId="3" xfId="3" applyFont="1" applyFill="1" applyBorder="1" applyAlignment="1">
      <alignment horizontal="center" vertical="center" wrapText="1"/>
    </xf>
    <xf numFmtId="0" fontId="8" fillId="2" borderId="5" xfId="3" applyFont="1" applyFill="1" applyBorder="1" applyAlignment="1">
      <alignment horizontal="justify" vertical="center"/>
    </xf>
    <xf numFmtId="0" fontId="8" fillId="2" borderId="17" xfId="3" applyFont="1" applyFill="1" applyBorder="1" applyAlignment="1">
      <alignment horizontal="justify" vertical="center"/>
    </xf>
    <xf numFmtId="0" fontId="10" fillId="0" borderId="29" xfId="3" applyFont="1" applyBorder="1" applyAlignment="1">
      <alignment horizontal="justify" vertical="center"/>
    </xf>
    <xf numFmtId="0" fontId="10" fillId="0" borderId="30" xfId="3" applyFont="1" applyBorder="1" applyAlignment="1">
      <alignment horizontal="center" vertical="center"/>
    </xf>
    <xf numFmtId="9" fontId="3" fillId="0" borderId="6" xfId="4" applyFont="1" applyBorder="1" applyAlignment="1">
      <alignment horizontal="center" vertical="center"/>
    </xf>
    <xf numFmtId="0" fontId="10" fillId="0" borderId="30" xfId="3" applyFont="1" applyBorder="1" applyAlignment="1">
      <alignment horizontal="justify" vertical="center"/>
    </xf>
    <xf numFmtId="9" fontId="3" fillId="0" borderId="31" xfId="4" applyFont="1" applyBorder="1" applyAlignment="1">
      <alignment horizontal="center" vertical="center"/>
    </xf>
    <xf numFmtId="9" fontId="3" fillId="3" borderId="31" xfId="4" applyFont="1" applyFill="1" applyBorder="1" applyAlignment="1">
      <alignment horizontal="center" vertical="center"/>
    </xf>
    <xf numFmtId="0" fontId="10" fillId="0" borderId="9" xfId="3" applyFont="1" applyBorder="1" applyAlignment="1">
      <alignment horizontal="justify" vertical="center" wrapText="1"/>
    </xf>
    <xf numFmtId="0" fontId="10" fillId="0" borderId="10" xfId="3" applyFont="1" applyBorder="1" applyAlignment="1">
      <alignment horizontal="justify" vertical="center" wrapText="1"/>
    </xf>
    <xf numFmtId="0" fontId="10" fillId="0" borderId="11" xfId="3" applyFont="1" applyBorder="1" applyAlignment="1">
      <alignment horizontal="justify" vertical="center" wrapText="1"/>
    </xf>
  </cellXfs>
  <cellStyles count="5">
    <cellStyle name="Normal" xfId="0" builtinId="0"/>
    <cellStyle name="Normal 2" xfId="1"/>
    <cellStyle name="Normal 7" xfId="3"/>
    <cellStyle name="Porcentaje 4" xfId="4"/>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72"/>
  <sheetViews>
    <sheetView tabSelected="1" workbookViewId="0">
      <selection activeCell="D32" sqref="D32"/>
    </sheetView>
  </sheetViews>
  <sheetFormatPr baseColWidth="10" defaultRowHeight="15" x14ac:dyDescent="0.25"/>
  <cols>
    <col min="1" max="1" width="13.85546875" style="38" customWidth="1"/>
    <col min="2" max="2" width="12" style="48" customWidth="1"/>
    <col min="3" max="3" width="7.7109375" style="50" customWidth="1"/>
    <col min="4" max="4" width="20.5703125" style="50" customWidth="1"/>
    <col min="5" max="5" width="12.85546875" style="48" customWidth="1"/>
    <col min="6" max="6" width="9.140625" style="50" customWidth="1"/>
    <col min="7" max="7" width="8.28515625" style="50" customWidth="1"/>
    <col min="8" max="8" width="10.7109375" style="50" customWidth="1"/>
    <col min="9" max="9" width="10" style="38" customWidth="1"/>
    <col min="10" max="10" width="98.85546875" style="40" customWidth="1"/>
    <col min="11" max="21" width="7.7109375" style="38" customWidth="1"/>
    <col min="22" max="246" width="11.42578125" style="38"/>
    <col min="247" max="247" width="6.140625" style="38" customWidth="1"/>
    <col min="248" max="248" width="18" style="38" customWidth="1"/>
    <col min="249" max="249" width="5.42578125" style="38" customWidth="1"/>
    <col min="250" max="250" width="11.42578125" style="38"/>
    <col min="251" max="251" width="14" style="38" customWidth="1"/>
    <col min="252" max="252" width="10.85546875" style="38" customWidth="1"/>
    <col min="253" max="253" width="10.140625" style="38" customWidth="1"/>
    <col min="254" max="254" width="7.7109375" style="38" customWidth="1"/>
    <col min="255" max="255" width="13.7109375" style="38" customWidth="1"/>
    <col min="256" max="502" width="11.42578125" style="38"/>
    <col min="503" max="503" width="6.140625" style="38" customWidth="1"/>
    <col min="504" max="504" width="18" style="38" customWidth="1"/>
    <col min="505" max="505" width="5.42578125" style="38" customWidth="1"/>
    <col min="506" max="506" width="11.42578125" style="38"/>
    <col min="507" max="507" width="14" style="38" customWidth="1"/>
    <col min="508" max="508" width="10.85546875" style="38" customWidth="1"/>
    <col min="509" max="509" width="10.140625" style="38" customWidth="1"/>
    <col min="510" max="510" width="7.7109375" style="38" customWidth="1"/>
    <col min="511" max="511" width="13.7109375" style="38" customWidth="1"/>
    <col min="512" max="758" width="11.42578125" style="38"/>
    <col min="759" max="759" width="6.140625" style="38" customWidth="1"/>
    <col min="760" max="760" width="18" style="38" customWidth="1"/>
    <col min="761" max="761" width="5.42578125" style="38" customWidth="1"/>
    <col min="762" max="762" width="11.42578125" style="38"/>
    <col min="763" max="763" width="14" style="38" customWidth="1"/>
    <col min="764" max="764" width="10.85546875" style="38" customWidth="1"/>
    <col min="765" max="765" width="10.140625" style="38" customWidth="1"/>
    <col min="766" max="766" width="7.7109375" style="38" customWidth="1"/>
    <col min="767" max="767" width="13.7109375" style="38" customWidth="1"/>
    <col min="768" max="1014" width="11.42578125" style="38"/>
    <col min="1015" max="1015" width="6.140625" style="38" customWidth="1"/>
    <col min="1016" max="1016" width="18" style="38" customWidth="1"/>
    <col min="1017" max="1017" width="5.42578125" style="38" customWidth="1"/>
    <col min="1018" max="1018" width="11.42578125" style="38"/>
    <col min="1019" max="1019" width="14" style="38" customWidth="1"/>
    <col min="1020" max="1020" width="10.85546875" style="38" customWidth="1"/>
    <col min="1021" max="1021" width="10.140625" style="38" customWidth="1"/>
    <col min="1022" max="1022" width="7.7109375" style="38" customWidth="1"/>
    <col min="1023" max="1023" width="13.7109375" style="38" customWidth="1"/>
    <col min="1024" max="1270" width="11.42578125" style="38"/>
    <col min="1271" max="1271" width="6.140625" style="38" customWidth="1"/>
    <col min="1272" max="1272" width="18" style="38" customWidth="1"/>
    <col min="1273" max="1273" width="5.42578125" style="38" customWidth="1"/>
    <col min="1274" max="1274" width="11.42578125" style="38"/>
    <col min="1275" max="1275" width="14" style="38" customWidth="1"/>
    <col min="1276" max="1276" width="10.85546875" style="38" customWidth="1"/>
    <col min="1277" max="1277" width="10.140625" style="38" customWidth="1"/>
    <col min="1278" max="1278" width="7.7109375" style="38" customWidth="1"/>
    <col min="1279" max="1279" width="13.7109375" style="38" customWidth="1"/>
    <col min="1280" max="1526" width="11.42578125" style="38"/>
    <col min="1527" max="1527" width="6.140625" style="38" customWidth="1"/>
    <col min="1528" max="1528" width="18" style="38" customWidth="1"/>
    <col min="1529" max="1529" width="5.42578125" style="38" customWidth="1"/>
    <col min="1530" max="1530" width="11.42578125" style="38"/>
    <col min="1531" max="1531" width="14" style="38" customWidth="1"/>
    <col min="1532" max="1532" width="10.85546875" style="38" customWidth="1"/>
    <col min="1533" max="1533" width="10.140625" style="38" customWidth="1"/>
    <col min="1534" max="1534" width="7.7109375" style="38" customWidth="1"/>
    <col min="1535" max="1535" width="13.7109375" style="38" customWidth="1"/>
    <col min="1536" max="1782" width="11.42578125" style="38"/>
    <col min="1783" max="1783" width="6.140625" style="38" customWidth="1"/>
    <col min="1784" max="1784" width="18" style="38" customWidth="1"/>
    <col min="1785" max="1785" width="5.42578125" style="38" customWidth="1"/>
    <col min="1786" max="1786" width="11.42578125" style="38"/>
    <col min="1787" max="1787" width="14" style="38" customWidth="1"/>
    <col min="1788" max="1788" width="10.85546875" style="38" customWidth="1"/>
    <col min="1789" max="1789" width="10.140625" style="38" customWidth="1"/>
    <col min="1790" max="1790" width="7.7109375" style="38" customWidth="1"/>
    <col min="1791" max="1791" width="13.7109375" style="38" customWidth="1"/>
    <col min="1792" max="2038" width="11.42578125" style="38"/>
    <col min="2039" max="2039" width="6.140625" style="38" customWidth="1"/>
    <col min="2040" max="2040" width="18" style="38" customWidth="1"/>
    <col min="2041" max="2041" width="5.42578125" style="38" customWidth="1"/>
    <col min="2042" max="2042" width="11.42578125" style="38"/>
    <col min="2043" max="2043" width="14" style="38" customWidth="1"/>
    <col min="2044" max="2044" width="10.85546875" style="38" customWidth="1"/>
    <col min="2045" max="2045" width="10.140625" style="38" customWidth="1"/>
    <col min="2046" max="2046" width="7.7109375" style="38" customWidth="1"/>
    <col min="2047" max="2047" width="13.7109375" style="38" customWidth="1"/>
    <col min="2048" max="2294" width="11.42578125" style="38"/>
    <col min="2295" max="2295" width="6.140625" style="38" customWidth="1"/>
    <col min="2296" max="2296" width="18" style="38" customWidth="1"/>
    <col min="2297" max="2297" width="5.42578125" style="38" customWidth="1"/>
    <col min="2298" max="2298" width="11.42578125" style="38"/>
    <col min="2299" max="2299" width="14" style="38" customWidth="1"/>
    <col min="2300" max="2300" width="10.85546875" style="38" customWidth="1"/>
    <col min="2301" max="2301" width="10.140625" style="38" customWidth="1"/>
    <col min="2302" max="2302" width="7.7109375" style="38" customWidth="1"/>
    <col min="2303" max="2303" width="13.7109375" style="38" customWidth="1"/>
    <col min="2304" max="2550" width="11.42578125" style="38"/>
    <col min="2551" max="2551" width="6.140625" style="38" customWidth="1"/>
    <col min="2552" max="2552" width="18" style="38" customWidth="1"/>
    <col min="2553" max="2553" width="5.42578125" style="38" customWidth="1"/>
    <col min="2554" max="2554" width="11.42578125" style="38"/>
    <col min="2555" max="2555" width="14" style="38" customWidth="1"/>
    <col min="2556" max="2556" width="10.85546875" style="38" customWidth="1"/>
    <col min="2557" max="2557" width="10.140625" style="38" customWidth="1"/>
    <col min="2558" max="2558" width="7.7109375" style="38" customWidth="1"/>
    <col min="2559" max="2559" width="13.7109375" style="38" customWidth="1"/>
    <col min="2560" max="2806" width="11.42578125" style="38"/>
    <col min="2807" max="2807" width="6.140625" style="38" customWidth="1"/>
    <col min="2808" max="2808" width="18" style="38" customWidth="1"/>
    <col min="2809" max="2809" width="5.42578125" style="38" customWidth="1"/>
    <col min="2810" max="2810" width="11.42578125" style="38"/>
    <col min="2811" max="2811" width="14" style="38" customWidth="1"/>
    <col min="2812" max="2812" width="10.85546875" style="38" customWidth="1"/>
    <col min="2813" max="2813" width="10.140625" style="38" customWidth="1"/>
    <col min="2814" max="2814" width="7.7109375" style="38" customWidth="1"/>
    <col min="2815" max="2815" width="13.7109375" style="38" customWidth="1"/>
    <col min="2816" max="3062" width="11.42578125" style="38"/>
    <col min="3063" max="3063" width="6.140625" style="38" customWidth="1"/>
    <col min="3064" max="3064" width="18" style="38" customWidth="1"/>
    <col min="3065" max="3065" width="5.42578125" style="38" customWidth="1"/>
    <col min="3066" max="3066" width="11.42578125" style="38"/>
    <col min="3067" max="3067" width="14" style="38" customWidth="1"/>
    <col min="3068" max="3068" width="10.85546875" style="38" customWidth="1"/>
    <col min="3069" max="3069" width="10.140625" style="38" customWidth="1"/>
    <col min="3070" max="3070" width="7.7109375" style="38" customWidth="1"/>
    <col min="3071" max="3071" width="13.7109375" style="38" customWidth="1"/>
    <col min="3072" max="3318" width="11.42578125" style="38"/>
    <col min="3319" max="3319" width="6.140625" style="38" customWidth="1"/>
    <col min="3320" max="3320" width="18" style="38" customWidth="1"/>
    <col min="3321" max="3321" width="5.42578125" style="38" customWidth="1"/>
    <col min="3322" max="3322" width="11.42578125" style="38"/>
    <col min="3323" max="3323" width="14" style="38" customWidth="1"/>
    <col min="3324" max="3324" width="10.85546875" style="38" customWidth="1"/>
    <col min="3325" max="3325" width="10.140625" style="38" customWidth="1"/>
    <col min="3326" max="3326" width="7.7109375" style="38" customWidth="1"/>
    <col min="3327" max="3327" width="13.7109375" style="38" customWidth="1"/>
    <col min="3328" max="3574" width="11.42578125" style="38"/>
    <col min="3575" max="3575" width="6.140625" style="38" customWidth="1"/>
    <col min="3576" max="3576" width="18" style="38" customWidth="1"/>
    <col min="3577" max="3577" width="5.42578125" style="38" customWidth="1"/>
    <col min="3578" max="3578" width="11.42578125" style="38"/>
    <col min="3579" max="3579" width="14" style="38" customWidth="1"/>
    <col min="3580" max="3580" width="10.85546875" style="38" customWidth="1"/>
    <col min="3581" max="3581" width="10.140625" style="38" customWidth="1"/>
    <col min="3582" max="3582" width="7.7109375" style="38" customWidth="1"/>
    <col min="3583" max="3583" width="13.7109375" style="38" customWidth="1"/>
    <col min="3584" max="3830" width="11.42578125" style="38"/>
    <col min="3831" max="3831" width="6.140625" style="38" customWidth="1"/>
    <col min="3832" max="3832" width="18" style="38" customWidth="1"/>
    <col min="3833" max="3833" width="5.42578125" style="38" customWidth="1"/>
    <col min="3834" max="3834" width="11.42578125" style="38"/>
    <col min="3835" max="3835" width="14" style="38" customWidth="1"/>
    <col min="3836" max="3836" width="10.85546875" style="38" customWidth="1"/>
    <col min="3837" max="3837" width="10.140625" style="38" customWidth="1"/>
    <col min="3838" max="3838" width="7.7109375" style="38" customWidth="1"/>
    <col min="3839" max="3839" width="13.7109375" style="38" customWidth="1"/>
    <col min="3840" max="4086" width="11.42578125" style="38"/>
    <col min="4087" max="4087" width="6.140625" style="38" customWidth="1"/>
    <col min="4088" max="4088" width="18" style="38" customWidth="1"/>
    <col min="4089" max="4089" width="5.42578125" style="38" customWidth="1"/>
    <col min="4090" max="4090" width="11.42578125" style="38"/>
    <col min="4091" max="4091" width="14" style="38" customWidth="1"/>
    <col min="4092" max="4092" width="10.85546875" style="38" customWidth="1"/>
    <col min="4093" max="4093" width="10.140625" style="38" customWidth="1"/>
    <col min="4094" max="4094" width="7.7109375" style="38" customWidth="1"/>
    <col min="4095" max="4095" width="13.7109375" style="38" customWidth="1"/>
    <col min="4096" max="4342" width="11.42578125" style="38"/>
    <col min="4343" max="4343" width="6.140625" style="38" customWidth="1"/>
    <col min="4344" max="4344" width="18" style="38" customWidth="1"/>
    <col min="4345" max="4345" width="5.42578125" style="38" customWidth="1"/>
    <col min="4346" max="4346" width="11.42578125" style="38"/>
    <col min="4347" max="4347" width="14" style="38" customWidth="1"/>
    <col min="4348" max="4348" width="10.85546875" style="38" customWidth="1"/>
    <col min="4349" max="4349" width="10.140625" style="38" customWidth="1"/>
    <col min="4350" max="4350" width="7.7109375" style="38" customWidth="1"/>
    <col min="4351" max="4351" width="13.7109375" style="38" customWidth="1"/>
    <col min="4352" max="4598" width="11.42578125" style="38"/>
    <col min="4599" max="4599" width="6.140625" style="38" customWidth="1"/>
    <col min="4600" max="4600" width="18" style="38" customWidth="1"/>
    <col min="4601" max="4601" width="5.42578125" style="38" customWidth="1"/>
    <col min="4602" max="4602" width="11.42578125" style="38"/>
    <col min="4603" max="4603" width="14" style="38" customWidth="1"/>
    <col min="4604" max="4604" width="10.85546875" style="38" customWidth="1"/>
    <col min="4605" max="4605" width="10.140625" style="38" customWidth="1"/>
    <col min="4606" max="4606" width="7.7109375" style="38" customWidth="1"/>
    <col min="4607" max="4607" width="13.7109375" style="38" customWidth="1"/>
    <col min="4608" max="4854" width="11.42578125" style="38"/>
    <col min="4855" max="4855" width="6.140625" style="38" customWidth="1"/>
    <col min="4856" max="4856" width="18" style="38" customWidth="1"/>
    <col min="4857" max="4857" width="5.42578125" style="38" customWidth="1"/>
    <col min="4858" max="4858" width="11.42578125" style="38"/>
    <col min="4859" max="4859" width="14" style="38" customWidth="1"/>
    <col min="4860" max="4860" width="10.85546875" style="38" customWidth="1"/>
    <col min="4861" max="4861" width="10.140625" style="38" customWidth="1"/>
    <col min="4862" max="4862" width="7.7109375" style="38" customWidth="1"/>
    <col min="4863" max="4863" width="13.7109375" style="38" customWidth="1"/>
    <col min="4864" max="5110" width="11.42578125" style="38"/>
    <col min="5111" max="5111" width="6.140625" style="38" customWidth="1"/>
    <col min="5112" max="5112" width="18" style="38" customWidth="1"/>
    <col min="5113" max="5113" width="5.42578125" style="38" customWidth="1"/>
    <col min="5114" max="5114" width="11.42578125" style="38"/>
    <col min="5115" max="5115" width="14" style="38" customWidth="1"/>
    <col min="5116" max="5116" width="10.85546875" style="38" customWidth="1"/>
    <col min="5117" max="5117" width="10.140625" style="38" customWidth="1"/>
    <col min="5118" max="5118" width="7.7109375" style="38" customWidth="1"/>
    <col min="5119" max="5119" width="13.7109375" style="38" customWidth="1"/>
    <col min="5120" max="5366" width="11.42578125" style="38"/>
    <col min="5367" max="5367" width="6.140625" style="38" customWidth="1"/>
    <col min="5368" max="5368" width="18" style="38" customWidth="1"/>
    <col min="5369" max="5369" width="5.42578125" style="38" customWidth="1"/>
    <col min="5370" max="5370" width="11.42578125" style="38"/>
    <col min="5371" max="5371" width="14" style="38" customWidth="1"/>
    <col min="5372" max="5372" width="10.85546875" style="38" customWidth="1"/>
    <col min="5373" max="5373" width="10.140625" style="38" customWidth="1"/>
    <col min="5374" max="5374" width="7.7109375" style="38" customWidth="1"/>
    <col min="5375" max="5375" width="13.7109375" style="38" customWidth="1"/>
    <col min="5376" max="5622" width="11.42578125" style="38"/>
    <col min="5623" max="5623" width="6.140625" style="38" customWidth="1"/>
    <col min="5624" max="5624" width="18" style="38" customWidth="1"/>
    <col min="5625" max="5625" width="5.42578125" style="38" customWidth="1"/>
    <col min="5626" max="5626" width="11.42578125" style="38"/>
    <col min="5627" max="5627" width="14" style="38" customWidth="1"/>
    <col min="5628" max="5628" width="10.85546875" style="38" customWidth="1"/>
    <col min="5629" max="5629" width="10.140625" style="38" customWidth="1"/>
    <col min="5630" max="5630" width="7.7109375" style="38" customWidth="1"/>
    <col min="5631" max="5631" width="13.7109375" style="38" customWidth="1"/>
    <col min="5632" max="5878" width="11.42578125" style="38"/>
    <col min="5879" max="5879" width="6.140625" style="38" customWidth="1"/>
    <col min="5880" max="5880" width="18" style="38" customWidth="1"/>
    <col min="5881" max="5881" width="5.42578125" style="38" customWidth="1"/>
    <col min="5882" max="5882" width="11.42578125" style="38"/>
    <col min="5883" max="5883" width="14" style="38" customWidth="1"/>
    <col min="5884" max="5884" width="10.85546875" style="38" customWidth="1"/>
    <col min="5885" max="5885" width="10.140625" style="38" customWidth="1"/>
    <col min="5886" max="5886" width="7.7109375" style="38" customWidth="1"/>
    <col min="5887" max="5887" width="13.7109375" style="38" customWidth="1"/>
    <col min="5888" max="6134" width="11.42578125" style="38"/>
    <col min="6135" max="6135" width="6.140625" style="38" customWidth="1"/>
    <col min="6136" max="6136" width="18" style="38" customWidth="1"/>
    <col min="6137" max="6137" width="5.42578125" style="38" customWidth="1"/>
    <col min="6138" max="6138" width="11.42578125" style="38"/>
    <col min="6139" max="6139" width="14" style="38" customWidth="1"/>
    <col min="6140" max="6140" width="10.85546875" style="38" customWidth="1"/>
    <col min="6141" max="6141" width="10.140625" style="38" customWidth="1"/>
    <col min="6142" max="6142" width="7.7109375" style="38" customWidth="1"/>
    <col min="6143" max="6143" width="13.7109375" style="38" customWidth="1"/>
    <col min="6144" max="6390" width="11.42578125" style="38"/>
    <col min="6391" max="6391" width="6.140625" style="38" customWidth="1"/>
    <col min="6392" max="6392" width="18" style="38" customWidth="1"/>
    <col min="6393" max="6393" width="5.42578125" style="38" customWidth="1"/>
    <col min="6394" max="6394" width="11.42578125" style="38"/>
    <col min="6395" max="6395" width="14" style="38" customWidth="1"/>
    <col min="6396" max="6396" width="10.85546875" style="38" customWidth="1"/>
    <col min="6397" max="6397" width="10.140625" style="38" customWidth="1"/>
    <col min="6398" max="6398" width="7.7109375" style="38" customWidth="1"/>
    <col min="6399" max="6399" width="13.7109375" style="38" customWidth="1"/>
    <col min="6400" max="6646" width="11.42578125" style="38"/>
    <col min="6647" max="6647" width="6.140625" style="38" customWidth="1"/>
    <col min="6648" max="6648" width="18" style="38" customWidth="1"/>
    <col min="6649" max="6649" width="5.42578125" style="38" customWidth="1"/>
    <col min="6650" max="6650" width="11.42578125" style="38"/>
    <col min="6651" max="6651" width="14" style="38" customWidth="1"/>
    <col min="6652" max="6652" width="10.85546875" style="38" customWidth="1"/>
    <col min="6653" max="6653" width="10.140625" style="38" customWidth="1"/>
    <col min="6654" max="6654" width="7.7109375" style="38" customWidth="1"/>
    <col min="6655" max="6655" width="13.7109375" style="38" customWidth="1"/>
    <col min="6656" max="6902" width="11.42578125" style="38"/>
    <col min="6903" max="6903" width="6.140625" style="38" customWidth="1"/>
    <col min="6904" max="6904" width="18" style="38" customWidth="1"/>
    <col min="6905" max="6905" width="5.42578125" style="38" customWidth="1"/>
    <col min="6906" max="6906" width="11.42578125" style="38"/>
    <col min="6907" max="6907" width="14" style="38" customWidth="1"/>
    <col min="6908" max="6908" width="10.85546875" style="38" customWidth="1"/>
    <col min="6909" max="6909" width="10.140625" style="38" customWidth="1"/>
    <col min="6910" max="6910" width="7.7109375" style="38" customWidth="1"/>
    <col min="6911" max="6911" width="13.7109375" style="38" customWidth="1"/>
    <col min="6912" max="7158" width="11.42578125" style="38"/>
    <col min="7159" max="7159" width="6.140625" style="38" customWidth="1"/>
    <col min="7160" max="7160" width="18" style="38" customWidth="1"/>
    <col min="7161" max="7161" width="5.42578125" style="38" customWidth="1"/>
    <col min="7162" max="7162" width="11.42578125" style="38"/>
    <col min="7163" max="7163" width="14" style="38" customWidth="1"/>
    <col min="7164" max="7164" width="10.85546875" style="38" customWidth="1"/>
    <col min="7165" max="7165" width="10.140625" style="38" customWidth="1"/>
    <col min="7166" max="7166" width="7.7109375" style="38" customWidth="1"/>
    <col min="7167" max="7167" width="13.7109375" style="38" customWidth="1"/>
    <col min="7168" max="7414" width="11.42578125" style="38"/>
    <col min="7415" max="7415" width="6.140625" style="38" customWidth="1"/>
    <col min="7416" max="7416" width="18" style="38" customWidth="1"/>
    <col min="7417" max="7417" width="5.42578125" style="38" customWidth="1"/>
    <col min="7418" max="7418" width="11.42578125" style="38"/>
    <col min="7419" max="7419" width="14" style="38" customWidth="1"/>
    <col min="7420" max="7420" width="10.85546875" style="38" customWidth="1"/>
    <col min="7421" max="7421" width="10.140625" style="38" customWidth="1"/>
    <col min="7422" max="7422" width="7.7109375" style="38" customWidth="1"/>
    <col min="7423" max="7423" width="13.7109375" style="38" customWidth="1"/>
    <col min="7424" max="7670" width="11.42578125" style="38"/>
    <col min="7671" max="7671" width="6.140625" style="38" customWidth="1"/>
    <col min="7672" max="7672" width="18" style="38" customWidth="1"/>
    <col min="7673" max="7673" width="5.42578125" style="38" customWidth="1"/>
    <col min="7674" max="7674" width="11.42578125" style="38"/>
    <col min="7675" max="7675" width="14" style="38" customWidth="1"/>
    <col min="7676" max="7676" width="10.85546875" style="38" customWidth="1"/>
    <col min="7677" max="7677" width="10.140625" style="38" customWidth="1"/>
    <col min="7678" max="7678" width="7.7109375" style="38" customWidth="1"/>
    <col min="7679" max="7679" width="13.7109375" style="38" customWidth="1"/>
    <col min="7680" max="7926" width="11.42578125" style="38"/>
    <col min="7927" max="7927" width="6.140625" style="38" customWidth="1"/>
    <col min="7928" max="7928" width="18" style="38" customWidth="1"/>
    <col min="7929" max="7929" width="5.42578125" style="38" customWidth="1"/>
    <col min="7930" max="7930" width="11.42578125" style="38"/>
    <col min="7931" max="7931" width="14" style="38" customWidth="1"/>
    <col min="7932" max="7932" width="10.85546875" style="38" customWidth="1"/>
    <col min="7933" max="7933" width="10.140625" style="38" customWidth="1"/>
    <col min="7934" max="7934" width="7.7109375" style="38" customWidth="1"/>
    <col min="7935" max="7935" width="13.7109375" style="38" customWidth="1"/>
    <col min="7936" max="8182" width="11.42578125" style="38"/>
    <col min="8183" max="8183" width="6.140625" style="38" customWidth="1"/>
    <col min="8184" max="8184" width="18" style="38" customWidth="1"/>
    <col min="8185" max="8185" width="5.42578125" style="38" customWidth="1"/>
    <col min="8186" max="8186" width="11.42578125" style="38"/>
    <col min="8187" max="8187" width="14" style="38" customWidth="1"/>
    <col min="8188" max="8188" width="10.85546875" style="38" customWidth="1"/>
    <col min="8189" max="8189" width="10.140625" style="38" customWidth="1"/>
    <col min="8190" max="8190" width="7.7109375" style="38" customWidth="1"/>
    <col min="8191" max="8191" width="13.7109375" style="38" customWidth="1"/>
    <col min="8192" max="8438" width="11.42578125" style="38"/>
    <col min="8439" max="8439" width="6.140625" style="38" customWidth="1"/>
    <col min="8440" max="8440" width="18" style="38" customWidth="1"/>
    <col min="8441" max="8441" width="5.42578125" style="38" customWidth="1"/>
    <col min="8442" max="8442" width="11.42578125" style="38"/>
    <col min="8443" max="8443" width="14" style="38" customWidth="1"/>
    <col min="8444" max="8444" width="10.85546875" style="38" customWidth="1"/>
    <col min="8445" max="8445" width="10.140625" style="38" customWidth="1"/>
    <col min="8446" max="8446" width="7.7109375" style="38" customWidth="1"/>
    <col min="8447" max="8447" width="13.7109375" style="38" customWidth="1"/>
    <col min="8448" max="8694" width="11.42578125" style="38"/>
    <col min="8695" max="8695" width="6.140625" style="38" customWidth="1"/>
    <col min="8696" max="8696" width="18" style="38" customWidth="1"/>
    <col min="8697" max="8697" width="5.42578125" style="38" customWidth="1"/>
    <col min="8698" max="8698" width="11.42578125" style="38"/>
    <col min="8699" max="8699" width="14" style="38" customWidth="1"/>
    <col min="8700" max="8700" width="10.85546875" style="38" customWidth="1"/>
    <col min="8701" max="8701" width="10.140625" style="38" customWidth="1"/>
    <col min="8702" max="8702" width="7.7109375" style="38" customWidth="1"/>
    <col min="8703" max="8703" width="13.7109375" style="38" customWidth="1"/>
    <col min="8704" max="8950" width="11.42578125" style="38"/>
    <col min="8951" max="8951" width="6.140625" style="38" customWidth="1"/>
    <col min="8952" max="8952" width="18" style="38" customWidth="1"/>
    <col min="8953" max="8953" width="5.42578125" style="38" customWidth="1"/>
    <col min="8954" max="8954" width="11.42578125" style="38"/>
    <col min="8955" max="8955" width="14" style="38" customWidth="1"/>
    <col min="8956" max="8956" width="10.85546875" style="38" customWidth="1"/>
    <col min="8957" max="8957" width="10.140625" style="38" customWidth="1"/>
    <col min="8958" max="8958" width="7.7109375" style="38" customWidth="1"/>
    <col min="8959" max="8959" width="13.7109375" style="38" customWidth="1"/>
    <col min="8960" max="9206" width="11.42578125" style="38"/>
    <col min="9207" max="9207" width="6.140625" style="38" customWidth="1"/>
    <col min="9208" max="9208" width="18" style="38" customWidth="1"/>
    <col min="9209" max="9209" width="5.42578125" style="38" customWidth="1"/>
    <col min="9210" max="9210" width="11.42578125" style="38"/>
    <col min="9211" max="9211" width="14" style="38" customWidth="1"/>
    <col min="9212" max="9212" width="10.85546875" style="38" customWidth="1"/>
    <col min="9213" max="9213" width="10.140625" style="38" customWidth="1"/>
    <col min="9214" max="9214" width="7.7109375" style="38" customWidth="1"/>
    <col min="9215" max="9215" width="13.7109375" style="38" customWidth="1"/>
    <col min="9216" max="9462" width="11.42578125" style="38"/>
    <col min="9463" max="9463" width="6.140625" style="38" customWidth="1"/>
    <col min="9464" max="9464" width="18" style="38" customWidth="1"/>
    <col min="9465" max="9465" width="5.42578125" style="38" customWidth="1"/>
    <col min="9466" max="9466" width="11.42578125" style="38"/>
    <col min="9467" max="9467" width="14" style="38" customWidth="1"/>
    <col min="9468" max="9468" width="10.85546875" style="38" customWidth="1"/>
    <col min="9469" max="9469" width="10.140625" style="38" customWidth="1"/>
    <col min="9470" max="9470" width="7.7109375" style="38" customWidth="1"/>
    <col min="9471" max="9471" width="13.7109375" style="38" customWidth="1"/>
    <col min="9472" max="9718" width="11.42578125" style="38"/>
    <col min="9719" max="9719" width="6.140625" style="38" customWidth="1"/>
    <col min="9720" max="9720" width="18" style="38" customWidth="1"/>
    <col min="9721" max="9721" width="5.42578125" style="38" customWidth="1"/>
    <col min="9722" max="9722" width="11.42578125" style="38"/>
    <col min="9723" max="9723" width="14" style="38" customWidth="1"/>
    <col min="9724" max="9724" width="10.85546875" style="38" customWidth="1"/>
    <col min="9725" max="9725" width="10.140625" style="38" customWidth="1"/>
    <col min="9726" max="9726" width="7.7109375" style="38" customWidth="1"/>
    <col min="9727" max="9727" width="13.7109375" style="38" customWidth="1"/>
    <col min="9728" max="9974" width="11.42578125" style="38"/>
    <col min="9975" max="9975" width="6.140625" style="38" customWidth="1"/>
    <col min="9976" max="9976" width="18" style="38" customWidth="1"/>
    <col min="9977" max="9977" width="5.42578125" style="38" customWidth="1"/>
    <col min="9978" max="9978" width="11.42578125" style="38"/>
    <col min="9979" max="9979" width="14" style="38" customWidth="1"/>
    <col min="9980" max="9980" width="10.85546875" style="38" customWidth="1"/>
    <col min="9981" max="9981" width="10.140625" style="38" customWidth="1"/>
    <col min="9982" max="9982" width="7.7109375" style="38" customWidth="1"/>
    <col min="9983" max="9983" width="13.7109375" style="38" customWidth="1"/>
    <col min="9984" max="10230" width="11.42578125" style="38"/>
    <col min="10231" max="10231" width="6.140625" style="38" customWidth="1"/>
    <col min="10232" max="10232" width="18" style="38" customWidth="1"/>
    <col min="10233" max="10233" width="5.42578125" style="38" customWidth="1"/>
    <col min="10234" max="10234" width="11.42578125" style="38"/>
    <col min="10235" max="10235" width="14" style="38" customWidth="1"/>
    <col min="10236" max="10236" width="10.85546875" style="38" customWidth="1"/>
    <col min="10237" max="10237" width="10.140625" style="38" customWidth="1"/>
    <col min="10238" max="10238" width="7.7109375" style="38" customWidth="1"/>
    <col min="10239" max="10239" width="13.7109375" style="38" customWidth="1"/>
    <col min="10240" max="10486" width="11.42578125" style="38"/>
    <col min="10487" max="10487" width="6.140625" style="38" customWidth="1"/>
    <col min="10488" max="10488" width="18" style="38" customWidth="1"/>
    <col min="10489" max="10489" width="5.42578125" style="38" customWidth="1"/>
    <col min="10490" max="10490" width="11.42578125" style="38"/>
    <col min="10491" max="10491" width="14" style="38" customWidth="1"/>
    <col min="10492" max="10492" width="10.85546875" style="38" customWidth="1"/>
    <col min="10493" max="10493" width="10.140625" style="38" customWidth="1"/>
    <col min="10494" max="10494" width="7.7109375" style="38" customWidth="1"/>
    <col min="10495" max="10495" width="13.7109375" style="38" customWidth="1"/>
    <col min="10496" max="10742" width="11.42578125" style="38"/>
    <col min="10743" max="10743" width="6.140625" style="38" customWidth="1"/>
    <col min="10744" max="10744" width="18" style="38" customWidth="1"/>
    <col min="10745" max="10745" width="5.42578125" style="38" customWidth="1"/>
    <col min="10746" max="10746" width="11.42578125" style="38"/>
    <col min="10747" max="10747" width="14" style="38" customWidth="1"/>
    <col min="10748" max="10748" width="10.85546875" style="38" customWidth="1"/>
    <col min="10749" max="10749" width="10.140625" style="38" customWidth="1"/>
    <col min="10750" max="10750" width="7.7109375" style="38" customWidth="1"/>
    <col min="10751" max="10751" width="13.7109375" style="38" customWidth="1"/>
    <col min="10752" max="10998" width="11.42578125" style="38"/>
    <col min="10999" max="10999" width="6.140625" style="38" customWidth="1"/>
    <col min="11000" max="11000" width="18" style="38" customWidth="1"/>
    <col min="11001" max="11001" width="5.42578125" style="38" customWidth="1"/>
    <col min="11002" max="11002" width="11.42578125" style="38"/>
    <col min="11003" max="11003" width="14" style="38" customWidth="1"/>
    <col min="11004" max="11004" width="10.85546875" style="38" customWidth="1"/>
    <col min="11005" max="11005" width="10.140625" style="38" customWidth="1"/>
    <col min="11006" max="11006" width="7.7109375" style="38" customWidth="1"/>
    <col min="11007" max="11007" width="13.7109375" style="38" customWidth="1"/>
    <col min="11008" max="11254" width="11.42578125" style="38"/>
    <col min="11255" max="11255" width="6.140625" style="38" customWidth="1"/>
    <col min="11256" max="11256" width="18" style="38" customWidth="1"/>
    <col min="11257" max="11257" width="5.42578125" style="38" customWidth="1"/>
    <col min="11258" max="11258" width="11.42578125" style="38"/>
    <col min="11259" max="11259" width="14" style="38" customWidth="1"/>
    <col min="11260" max="11260" width="10.85546875" style="38" customWidth="1"/>
    <col min="11261" max="11261" width="10.140625" style="38" customWidth="1"/>
    <col min="11262" max="11262" width="7.7109375" style="38" customWidth="1"/>
    <col min="11263" max="11263" width="13.7109375" style="38" customWidth="1"/>
    <col min="11264" max="11510" width="11.42578125" style="38"/>
    <col min="11511" max="11511" width="6.140625" style="38" customWidth="1"/>
    <col min="11512" max="11512" width="18" style="38" customWidth="1"/>
    <col min="11513" max="11513" width="5.42578125" style="38" customWidth="1"/>
    <col min="11514" max="11514" width="11.42578125" style="38"/>
    <col min="11515" max="11515" width="14" style="38" customWidth="1"/>
    <col min="11516" max="11516" width="10.85546875" style="38" customWidth="1"/>
    <col min="11517" max="11517" width="10.140625" style="38" customWidth="1"/>
    <col min="11518" max="11518" width="7.7109375" style="38" customWidth="1"/>
    <col min="11519" max="11519" width="13.7109375" style="38" customWidth="1"/>
    <col min="11520" max="11766" width="11.42578125" style="38"/>
    <col min="11767" max="11767" width="6.140625" style="38" customWidth="1"/>
    <col min="11768" max="11768" width="18" style="38" customWidth="1"/>
    <col min="11769" max="11769" width="5.42578125" style="38" customWidth="1"/>
    <col min="11770" max="11770" width="11.42578125" style="38"/>
    <col min="11771" max="11771" width="14" style="38" customWidth="1"/>
    <col min="11772" max="11772" width="10.85546875" style="38" customWidth="1"/>
    <col min="11773" max="11773" width="10.140625" style="38" customWidth="1"/>
    <col min="11774" max="11774" width="7.7109375" style="38" customWidth="1"/>
    <col min="11775" max="11775" width="13.7109375" style="38" customWidth="1"/>
    <col min="11776" max="12022" width="11.42578125" style="38"/>
    <col min="12023" max="12023" width="6.140625" style="38" customWidth="1"/>
    <col min="12024" max="12024" width="18" style="38" customWidth="1"/>
    <col min="12025" max="12025" width="5.42578125" style="38" customWidth="1"/>
    <col min="12026" max="12026" width="11.42578125" style="38"/>
    <col min="12027" max="12027" width="14" style="38" customWidth="1"/>
    <col min="12028" max="12028" width="10.85546875" style="38" customWidth="1"/>
    <col min="12029" max="12029" width="10.140625" style="38" customWidth="1"/>
    <col min="12030" max="12030" width="7.7109375" style="38" customWidth="1"/>
    <col min="12031" max="12031" width="13.7109375" style="38" customWidth="1"/>
    <col min="12032" max="12278" width="11.42578125" style="38"/>
    <col min="12279" max="12279" width="6.140625" style="38" customWidth="1"/>
    <col min="12280" max="12280" width="18" style="38" customWidth="1"/>
    <col min="12281" max="12281" width="5.42578125" style="38" customWidth="1"/>
    <col min="12282" max="12282" width="11.42578125" style="38"/>
    <col min="12283" max="12283" width="14" style="38" customWidth="1"/>
    <col min="12284" max="12284" width="10.85546875" style="38" customWidth="1"/>
    <col min="12285" max="12285" width="10.140625" style="38" customWidth="1"/>
    <col min="12286" max="12286" width="7.7109375" style="38" customWidth="1"/>
    <col min="12287" max="12287" width="13.7109375" style="38" customWidth="1"/>
    <col min="12288" max="12534" width="11.42578125" style="38"/>
    <col min="12535" max="12535" width="6.140625" style="38" customWidth="1"/>
    <col min="12536" max="12536" width="18" style="38" customWidth="1"/>
    <col min="12537" max="12537" width="5.42578125" style="38" customWidth="1"/>
    <col min="12538" max="12538" width="11.42578125" style="38"/>
    <col min="12539" max="12539" width="14" style="38" customWidth="1"/>
    <col min="12540" max="12540" width="10.85546875" style="38" customWidth="1"/>
    <col min="12541" max="12541" width="10.140625" style="38" customWidth="1"/>
    <col min="12542" max="12542" width="7.7109375" style="38" customWidth="1"/>
    <col min="12543" max="12543" width="13.7109375" style="38" customWidth="1"/>
    <col min="12544" max="12790" width="11.42578125" style="38"/>
    <col min="12791" max="12791" width="6.140625" style="38" customWidth="1"/>
    <col min="12792" max="12792" width="18" style="38" customWidth="1"/>
    <col min="12793" max="12793" width="5.42578125" style="38" customWidth="1"/>
    <col min="12794" max="12794" width="11.42578125" style="38"/>
    <col min="12795" max="12795" width="14" style="38" customWidth="1"/>
    <col min="12796" max="12796" width="10.85546875" style="38" customWidth="1"/>
    <col min="12797" max="12797" width="10.140625" style="38" customWidth="1"/>
    <col min="12798" max="12798" width="7.7109375" style="38" customWidth="1"/>
    <col min="12799" max="12799" width="13.7109375" style="38" customWidth="1"/>
    <col min="12800" max="13046" width="11.42578125" style="38"/>
    <col min="13047" max="13047" width="6.140625" style="38" customWidth="1"/>
    <col min="13048" max="13048" width="18" style="38" customWidth="1"/>
    <col min="13049" max="13049" width="5.42578125" style="38" customWidth="1"/>
    <col min="13050" max="13050" width="11.42578125" style="38"/>
    <col min="13051" max="13051" width="14" style="38" customWidth="1"/>
    <col min="13052" max="13052" width="10.85546875" style="38" customWidth="1"/>
    <col min="13053" max="13053" width="10.140625" style="38" customWidth="1"/>
    <col min="13054" max="13054" width="7.7109375" style="38" customWidth="1"/>
    <col min="13055" max="13055" width="13.7109375" style="38" customWidth="1"/>
    <col min="13056" max="13302" width="11.42578125" style="38"/>
    <col min="13303" max="13303" width="6.140625" style="38" customWidth="1"/>
    <col min="13304" max="13304" width="18" style="38" customWidth="1"/>
    <col min="13305" max="13305" width="5.42578125" style="38" customWidth="1"/>
    <col min="13306" max="13306" width="11.42578125" style="38"/>
    <col min="13307" max="13307" width="14" style="38" customWidth="1"/>
    <col min="13308" max="13308" width="10.85546875" style="38" customWidth="1"/>
    <col min="13309" max="13309" width="10.140625" style="38" customWidth="1"/>
    <col min="13310" max="13310" width="7.7109375" style="38" customWidth="1"/>
    <col min="13311" max="13311" width="13.7109375" style="38" customWidth="1"/>
    <col min="13312" max="13558" width="11.42578125" style="38"/>
    <col min="13559" max="13559" width="6.140625" style="38" customWidth="1"/>
    <col min="13560" max="13560" width="18" style="38" customWidth="1"/>
    <col min="13561" max="13561" width="5.42578125" style="38" customWidth="1"/>
    <col min="13562" max="13562" width="11.42578125" style="38"/>
    <col min="13563" max="13563" width="14" style="38" customWidth="1"/>
    <col min="13564" max="13564" width="10.85546875" style="38" customWidth="1"/>
    <col min="13565" max="13565" width="10.140625" style="38" customWidth="1"/>
    <col min="13566" max="13566" width="7.7109375" style="38" customWidth="1"/>
    <col min="13567" max="13567" width="13.7109375" style="38" customWidth="1"/>
    <col min="13568" max="13814" width="11.42578125" style="38"/>
    <col min="13815" max="13815" width="6.140625" style="38" customWidth="1"/>
    <col min="13816" max="13816" width="18" style="38" customWidth="1"/>
    <col min="13817" max="13817" width="5.42578125" style="38" customWidth="1"/>
    <col min="13818" max="13818" width="11.42578125" style="38"/>
    <col min="13819" max="13819" width="14" style="38" customWidth="1"/>
    <col min="13820" max="13820" width="10.85546875" style="38" customWidth="1"/>
    <col min="13821" max="13821" width="10.140625" style="38" customWidth="1"/>
    <col min="13822" max="13822" width="7.7109375" style="38" customWidth="1"/>
    <col min="13823" max="13823" width="13.7109375" style="38" customWidth="1"/>
    <col min="13824" max="14070" width="11.42578125" style="38"/>
    <col min="14071" max="14071" width="6.140625" style="38" customWidth="1"/>
    <col min="14072" max="14072" width="18" style="38" customWidth="1"/>
    <col min="14073" max="14073" width="5.42578125" style="38" customWidth="1"/>
    <col min="14074" max="14074" width="11.42578125" style="38"/>
    <col min="14075" max="14075" width="14" style="38" customWidth="1"/>
    <col min="14076" max="14076" width="10.85546875" style="38" customWidth="1"/>
    <col min="14077" max="14077" width="10.140625" style="38" customWidth="1"/>
    <col min="14078" max="14078" width="7.7109375" style="38" customWidth="1"/>
    <col min="14079" max="14079" width="13.7109375" style="38" customWidth="1"/>
    <col min="14080" max="14326" width="11.42578125" style="38"/>
    <col min="14327" max="14327" width="6.140625" style="38" customWidth="1"/>
    <col min="14328" max="14328" width="18" style="38" customWidth="1"/>
    <col min="14329" max="14329" width="5.42578125" style="38" customWidth="1"/>
    <col min="14330" max="14330" width="11.42578125" style="38"/>
    <col min="14331" max="14331" width="14" style="38" customWidth="1"/>
    <col min="14332" max="14332" width="10.85546875" style="38" customWidth="1"/>
    <col min="14333" max="14333" width="10.140625" style="38" customWidth="1"/>
    <col min="14334" max="14334" width="7.7109375" style="38" customWidth="1"/>
    <col min="14335" max="14335" width="13.7109375" style="38" customWidth="1"/>
    <col min="14336" max="14582" width="11.42578125" style="38"/>
    <col min="14583" max="14583" width="6.140625" style="38" customWidth="1"/>
    <col min="14584" max="14584" width="18" style="38" customWidth="1"/>
    <col min="14585" max="14585" width="5.42578125" style="38" customWidth="1"/>
    <col min="14586" max="14586" width="11.42578125" style="38"/>
    <col min="14587" max="14587" width="14" style="38" customWidth="1"/>
    <col min="14588" max="14588" width="10.85546875" style="38" customWidth="1"/>
    <col min="14589" max="14589" width="10.140625" style="38" customWidth="1"/>
    <col min="14590" max="14590" width="7.7109375" style="38" customWidth="1"/>
    <col min="14591" max="14591" width="13.7109375" style="38" customWidth="1"/>
    <col min="14592" max="14838" width="11.42578125" style="38"/>
    <col min="14839" max="14839" width="6.140625" style="38" customWidth="1"/>
    <col min="14840" max="14840" width="18" style="38" customWidth="1"/>
    <col min="14841" max="14841" width="5.42578125" style="38" customWidth="1"/>
    <col min="14842" max="14842" width="11.42578125" style="38"/>
    <col min="14843" max="14843" width="14" style="38" customWidth="1"/>
    <col min="14844" max="14844" width="10.85546875" style="38" customWidth="1"/>
    <col min="14845" max="14845" width="10.140625" style="38" customWidth="1"/>
    <col min="14846" max="14846" width="7.7109375" style="38" customWidth="1"/>
    <col min="14847" max="14847" width="13.7109375" style="38" customWidth="1"/>
    <col min="14848" max="15094" width="11.42578125" style="38"/>
    <col min="15095" max="15095" width="6.140625" style="38" customWidth="1"/>
    <col min="15096" max="15096" width="18" style="38" customWidth="1"/>
    <col min="15097" max="15097" width="5.42578125" style="38" customWidth="1"/>
    <col min="15098" max="15098" width="11.42578125" style="38"/>
    <col min="15099" max="15099" width="14" style="38" customWidth="1"/>
    <col min="15100" max="15100" width="10.85546875" style="38" customWidth="1"/>
    <col min="15101" max="15101" width="10.140625" style="38" customWidth="1"/>
    <col min="15102" max="15102" width="7.7109375" style="38" customWidth="1"/>
    <col min="15103" max="15103" width="13.7109375" style="38" customWidth="1"/>
    <col min="15104" max="15350" width="11.42578125" style="38"/>
    <col min="15351" max="15351" width="6.140625" style="38" customWidth="1"/>
    <col min="15352" max="15352" width="18" style="38" customWidth="1"/>
    <col min="15353" max="15353" width="5.42578125" style="38" customWidth="1"/>
    <col min="15354" max="15354" width="11.42578125" style="38"/>
    <col min="15355" max="15355" width="14" style="38" customWidth="1"/>
    <col min="15356" max="15356" width="10.85546875" style="38" customWidth="1"/>
    <col min="15357" max="15357" width="10.140625" style="38" customWidth="1"/>
    <col min="15358" max="15358" width="7.7109375" style="38" customWidth="1"/>
    <col min="15359" max="15359" width="13.7109375" style="38" customWidth="1"/>
    <col min="15360" max="15606" width="11.42578125" style="38"/>
    <col min="15607" max="15607" width="6.140625" style="38" customWidth="1"/>
    <col min="15608" max="15608" width="18" style="38" customWidth="1"/>
    <col min="15609" max="15609" width="5.42578125" style="38" customWidth="1"/>
    <col min="15610" max="15610" width="11.42578125" style="38"/>
    <col min="15611" max="15611" width="14" style="38" customWidth="1"/>
    <col min="15612" max="15612" width="10.85546875" style="38" customWidth="1"/>
    <col min="15613" max="15613" width="10.140625" style="38" customWidth="1"/>
    <col min="15614" max="15614" width="7.7109375" style="38" customWidth="1"/>
    <col min="15615" max="15615" width="13.7109375" style="38" customWidth="1"/>
    <col min="15616" max="15862" width="11.42578125" style="38"/>
    <col min="15863" max="15863" width="6.140625" style="38" customWidth="1"/>
    <col min="15864" max="15864" width="18" style="38" customWidth="1"/>
    <col min="15865" max="15865" width="5.42578125" style="38" customWidth="1"/>
    <col min="15866" max="15866" width="11.42578125" style="38"/>
    <col min="15867" max="15867" width="14" style="38" customWidth="1"/>
    <col min="15868" max="15868" width="10.85546875" style="38" customWidth="1"/>
    <col min="15869" max="15869" width="10.140625" style="38" customWidth="1"/>
    <col min="15870" max="15870" width="7.7109375" style="38" customWidth="1"/>
    <col min="15871" max="15871" width="13.7109375" style="38" customWidth="1"/>
    <col min="15872" max="16118" width="11.42578125" style="38"/>
    <col min="16119" max="16119" width="6.140625" style="38" customWidth="1"/>
    <col min="16120" max="16120" width="18" style="38" customWidth="1"/>
    <col min="16121" max="16121" width="5.42578125" style="38" customWidth="1"/>
    <col min="16122" max="16122" width="11.42578125" style="38"/>
    <col min="16123" max="16123" width="14" style="38" customWidth="1"/>
    <col min="16124" max="16124" width="10.85546875" style="38" customWidth="1"/>
    <col min="16125" max="16125" width="10.140625" style="38" customWidth="1"/>
    <col min="16126" max="16126" width="7.7109375" style="38" customWidth="1"/>
    <col min="16127" max="16127" width="13.7109375" style="38" customWidth="1"/>
    <col min="16128" max="16384" width="11.42578125" style="38"/>
  </cols>
  <sheetData>
    <row r="1" spans="1:25" s="3" customFormat="1" ht="23.25" customHeight="1" x14ac:dyDescent="0.2">
      <c r="A1" s="30" t="s">
        <v>43</v>
      </c>
      <c r="B1" s="31">
        <v>2022</v>
      </c>
      <c r="C1" s="7">
        <v>2021</v>
      </c>
      <c r="D1" s="7" t="s">
        <v>44</v>
      </c>
      <c r="E1" s="6">
        <v>2018</v>
      </c>
      <c r="F1" s="6">
        <v>2017</v>
      </c>
      <c r="G1" s="6">
        <v>2016</v>
      </c>
      <c r="H1" s="6">
        <v>2015</v>
      </c>
      <c r="I1" s="6" t="s">
        <v>41</v>
      </c>
      <c r="J1" s="6" t="s">
        <v>41</v>
      </c>
      <c r="K1" s="6" t="s">
        <v>40</v>
      </c>
      <c r="L1" s="6" t="s">
        <v>39</v>
      </c>
      <c r="M1" s="6" t="s">
        <v>38</v>
      </c>
      <c r="N1" s="6" t="s">
        <v>37</v>
      </c>
      <c r="O1" s="6" t="s">
        <v>36</v>
      </c>
      <c r="P1" s="6" t="s">
        <v>35</v>
      </c>
      <c r="Q1" s="6" t="s">
        <v>34</v>
      </c>
      <c r="R1" s="6" t="s">
        <v>33</v>
      </c>
      <c r="S1" s="6" t="s">
        <v>32</v>
      </c>
      <c r="T1" s="6" t="s">
        <v>31</v>
      </c>
      <c r="U1" s="6" t="s">
        <v>30</v>
      </c>
      <c r="V1" s="6" t="s">
        <v>29</v>
      </c>
      <c r="W1" s="5" t="s">
        <v>28</v>
      </c>
      <c r="X1" s="4" t="s">
        <v>27</v>
      </c>
    </row>
    <row r="2" spans="1:25" s="3" customFormat="1" ht="23.25" customHeight="1" thickBot="1" x14ac:dyDescent="0.25">
      <c r="A2" s="32" t="s">
        <v>45</v>
      </c>
      <c r="B2" s="33"/>
      <c r="C2" s="12">
        <v>0.86839999999999995</v>
      </c>
      <c r="D2" s="12">
        <f>91/106</f>
        <v>0.85849056603773588</v>
      </c>
      <c r="E2" s="11">
        <f>47/62</f>
        <v>0.75806451612903225</v>
      </c>
      <c r="F2" s="11">
        <f>44/52</f>
        <v>0.84615384615384615</v>
      </c>
      <c r="G2" s="11">
        <f>50/72</f>
        <v>0.69444444444444442</v>
      </c>
      <c r="H2" s="11">
        <f>50/72</f>
        <v>0.69444444444444442</v>
      </c>
      <c r="I2" s="11">
        <f>64/115</f>
        <v>0.55652173913043479</v>
      </c>
      <c r="J2" s="11">
        <f>41/112</f>
        <v>0.36607142857142855</v>
      </c>
      <c r="K2" s="11">
        <f>47/62</f>
        <v>0.75806451612903225</v>
      </c>
      <c r="L2" s="11">
        <f>39/62</f>
        <v>0.62903225806451613</v>
      </c>
      <c r="M2" s="10">
        <f>56/65</f>
        <v>0.86153846153846159</v>
      </c>
      <c r="N2" s="10">
        <v>0.7077</v>
      </c>
      <c r="O2" s="10">
        <f>47/63</f>
        <v>0.74603174603174605</v>
      </c>
      <c r="P2" s="10">
        <f>102/118</f>
        <v>0.86440677966101698</v>
      </c>
      <c r="Q2" s="10">
        <f>50/51</f>
        <v>0.98039215686274506</v>
      </c>
      <c r="R2" s="10">
        <f>145/159</f>
        <v>0.91194968553459121</v>
      </c>
      <c r="S2" s="9">
        <v>0.85370000000000001</v>
      </c>
      <c r="T2" s="9">
        <v>0.80489999999999995</v>
      </c>
      <c r="U2" s="9">
        <v>0.83899999999999997</v>
      </c>
      <c r="V2" s="9">
        <v>0.80649999999999999</v>
      </c>
      <c r="W2" s="9" t="s">
        <v>42</v>
      </c>
      <c r="X2" s="8">
        <v>0.69</v>
      </c>
    </row>
    <row r="3" spans="1:25" s="3" customFormat="1" ht="23.25" customHeight="1" thickBot="1" x14ac:dyDescent="0.25">
      <c r="A3" s="34" t="s">
        <v>46</v>
      </c>
      <c r="B3" s="35">
        <v>13</v>
      </c>
      <c r="C3" s="35">
        <v>27</v>
      </c>
      <c r="D3" s="35">
        <v>33</v>
      </c>
      <c r="E3" s="35">
        <v>30</v>
      </c>
      <c r="F3" s="35">
        <v>23</v>
      </c>
      <c r="G3" s="35">
        <v>22</v>
      </c>
      <c r="H3" s="35">
        <v>27</v>
      </c>
      <c r="I3" s="68">
        <v>40</v>
      </c>
      <c r="J3" s="69"/>
      <c r="K3" s="70">
        <v>20</v>
      </c>
      <c r="L3" s="71"/>
      <c r="M3" s="70">
        <v>28</v>
      </c>
      <c r="N3" s="71"/>
      <c r="O3" s="70"/>
      <c r="P3" s="71"/>
      <c r="Q3" s="35"/>
      <c r="R3" s="35"/>
      <c r="S3" s="35"/>
      <c r="T3" s="35"/>
      <c r="U3" s="35"/>
      <c r="V3" s="35"/>
      <c r="W3" s="35"/>
      <c r="X3" s="35"/>
    </row>
    <row r="4" spans="1:25" s="3" customFormat="1" ht="12" customHeight="1" thickBot="1" x14ac:dyDescent="0.25">
      <c r="A4" s="13"/>
      <c r="B4" s="14"/>
      <c r="C4" s="14"/>
      <c r="D4" s="14"/>
      <c r="E4" s="14"/>
      <c r="F4" s="14"/>
      <c r="G4" s="15"/>
      <c r="H4" s="15"/>
      <c r="I4" s="15"/>
      <c r="J4" s="36"/>
      <c r="K4" s="16"/>
      <c r="L4" s="16"/>
      <c r="M4" s="17"/>
      <c r="N4" s="17"/>
      <c r="O4" s="17"/>
      <c r="P4" s="17"/>
      <c r="Q4" s="17"/>
      <c r="R4" s="17"/>
      <c r="S4" s="17"/>
      <c r="T4" s="17"/>
      <c r="U4" s="17"/>
      <c r="V4" s="18"/>
      <c r="W4" s="37"/>
      <c r="X4" s="1"/>
      <c r="Y4" s="2"/>
    </row>
    <row r="5" spans="1:25" ht="30.75" customHeight="1" thickBot="1" x14ac:dyDescent="0.3">
      <c r="B5" s="77" t="s">
        <v>47</v>
      </c>
      <c r="C5" s="78"/>
      <c r="D5" s="78"/>
      <c r="E5" s="78"/>
      <c r="F5" s="78"/>
      <c r="G5" s="78"/>
      <c r="H5" s="78"/>
      <c r="I5" s="79"/>
      <c r="J5" s="39" t="s">
        <v>48</v>
      </c>
    </row>
    <row r="6" spans="1:25" ht="32.25" customHeight="1" x14ac:dyDescent="0.25">
      <c r="B6" s="80" t="s">
        <v>0</v>
      </c>
      <c r="C6" s="82" t="s">
        <v>2</v>
      </c>
      <c r="D6" s="82"/>
      <c r="E6" s="82" t="s">
        <v>25</v>
      </c>
      <c r="F6" s="84" t="s">
        <v>49</v>
      </c>
      <c r="G6" s="84"/>
      <c r="H6" s="84"/>
      <c r="I6" s="85" t="s">
        <v>50</v>
      </c>
    </row>
    <row r="7" spans="1:25" ht="20.25" customHeight="1" thickBot="1" x14ac:dyDescent="0.3">
      <c r="B7" s="81"/>
      <c r="C7" s="83"/>
      <c r="D7" s="83"/>
      <c r="E7" s="83"/>
      <c r="F7" s="19" t="s">
        <v>6</v>
      </c>
      <c r="G7" s="19" t="s">
        <v>0</v>
      </c>
      <c r="H7" s="19" t="s">
        <v>1</v>
      </c>
      <c r="I7" s="86"/>
    </row>
    <row r="8" spans="1:25" ht="80.25" customHeight="1" x14ac:dyDescent="0.25">
      <c r="B8" s="61" t="s">
        <v>7</v>
      </c>
      <c r="C8" s="55">
        <v>2</v>
      </c>
      <c r="D8" s="21" t="s">
        <v>51</v>
      </c>
      <c r="E8" s="57" t="s">
        <v>52</v>
      </c>
      <c r="F8" s="51">
        <v>4</v>
      </c>
      <c r="G8" s="51">
        <v>0</v>
      </c>
      <c r="H8" s="51">
        <f>F8+G8</f>
        <v>4</v>
      </c>
      <c r="I8" s="65">
        <f>F10/H10</f>
        <v>1</v>
      </c>
      <c r="J8" s="41" t="s">
        <v>53</v>
      </c>
    </row>
    <row r="9" spans="1:25" ht="33.75" customHeight="1" x14ac:dyDescent="0.25">
      <c r="B9" s="72"/>
      <c r="C9" s="73"/>
      <c r="D9" s="42" t="s">
        <v>54</v>
      </c>
      <c r="E9" s="74"/>
      <c r="F9" s="53">
        <v>1</v>
      </c>
      <c r="G9" s="53">
        <v>0</v>
      </c>
      <c r="H9" s="52">
        <f>F9+G9</f>
        <v>1</v>
      </c>
      <c r="I9" s="76"/>
      <c r="J9" s="40" t="s">
        <v>55</v>
      </c>
    </row>
    <row r="10" spans="1:25" ht="14.25" customHeight="1" thickBot="1" x14ac:dyDescent="0.3">
      <c r="B10" s="63"/>
      <c r="C10" s="64"/>
      <c r="D10" s="22" t="s">
        <v>1</v>
      </c>
      <c r="E10" s="75"/>
      <c r="F10" s="24">
        <f>F8+F9</f>
        <v>5</v>
      </c>
      <c r="G10" s="24">
        <f>G8+G9</f>
        <v>0</v>
      </c>
      <c r="H10" s="24">
        <f>H8+H9</f>
        <v>5</v>
      </c>
      <c r="I10" s="66"/>
    </row>
    <row r="11" spans="1:25" ht="38.25" customHeight="1" thickBot="1" x14ac:dyDescent="0.3">
      <c r="B11" s="61" t="s">
        <v>8</v>
      </c>
      <c r="C11" s="55">
        <v>2</v>
      </c>
      <c r="D11" s="20" t="s">
        <v>56</v>
      </c>
      <c r="E11" s="20" t="s">
        <v>3</v>
      </c>
      <c r="F11" s="51">
        <v>1</v>
      </c>
      <c r="G11" s="51">
        <v>0</v>
      </c>
      <c r="H11" s="51">
        <f>F11+G11</f>
        <v>1</v>
      </c>
      <c r="I11" s="65">
        <f>F13/H13</f>
        <v>0.5</v>
      </c>
      <c r="J11" s="40" t="s">
        <v>57</v>
      </c>
    </row>
    <row r="12" spans="1:25" ht="42.75" customHeight="1" x14ac:dyDescent="0.25">
      <c r="B12" s="87"/>
      <c r="C12" s="88"/>
      <c r="D12" s="43" t="s">
        <v>58</v>
      </c>
      <c r="E12" s="43" t="s">
        <v>26</v>
      </c>
      <c r="F12" s="51">
        <v>0</v>
      </c>
      <c r="G12" s="51">
        <v>1</v>
      </c>
      <c r="H12" s="54">
        <v>1</v>
      </c>
      <c r="I12" s="76"/>
      <c r="J12" s="40" t="s">
        <v>59</v>
      </c>
    </row>
    <row r="13" spans="1:25" ht="16.5" customHeight="1" thickBot="1" x14ac:dyDescent="0.3">
      <c r="B13" s="62"/>
      <c r="C13" s="56"/>
      <c r="D13" s="22" t="s">
        <v>1</v>
      </c>
      <c r="E13" s="22"/>
      <c r="F13" s="24">
        <f>F11+F12</f>
        <v>1</v>
      </c>
      <c r="G13" s="24">
        <f>G11+G12</f>
        <v>1</v>
      </c>
      <c r="H13" s="24">
        <f>H11+H12</f>
        <v>2</v>
      </c>
      <c r="I13" s="66"/>
      <c r="J13" s="38"/>
    </row>
    <row r="14" spans="1:25" ht="80.25" customHeight="1" thickBot="1" x14ac:dyDescent="0.3">
      <c r="B14" s="61" t="s">
        <v>9</v>
      </c>
      <c r="C14" s="55">
        <v>2</v>
      </c>
      <c r="D14" s="20" t="s">
        <v>60</v>
      </c>
      <c r="E14" s="20" t="s">
        <v>61</v>
      </c>
      <c r="F14" s="51">
        <v>1</v>
      </c>
      <c r="G14" s="51">
        <v>0</v>
      </c>
      <c r="H14" s="51">
        <f>F14+G14</f>
        <v>1</v>
      </c>
      <c r="I14" s="59">
        <f>F16/H16</f>
        <v>1</v>
      </c>
      <c r="J14" s="41" t="s">
        <v>62</v>
      </c>
    </row>
    <row r="15" spans="1:25" ht="44.25" customHeight="1" x14ac:dyDescent="0.25">
      <c r="B15" s="63"/>
      <c r="C15" s="64"/>
      <c r="D15" s="20" t="s">
        <v>63</v>
      </c>
      <c r="E15" s="21" t="s">
        <v>3</v>
      </c>
      <c r="F15" s="52">
        <v>1</v>
      </c>
      <c r="G15" s="52">
        <v>0</v>
      </c>
      <c r="H15" s="52">
        <f>F15+G15</f>
        <v>1</v>
      </c>
      <c r="I15" s="89"/>
      <c r="J15" s="40" t="s">
        <v>64</v>
      </c>
    </row>
    <row r="16" spans="1:25" ht="14.25" customHeight="1" thickBot="1" x14ac:dyDescent="0.3">
      <c r="B16" s="62"/>
      <c r="C16" s="56"/>
      <c r="D16" s="22" t="s">
        <v>1</v>
      </c>
      <c r="E16" s="22"/>
      <c r="F16" s="24">
        <f>F14+F15</f>
        <v>2</v>
      </c>
      <c r="G16" s="24">
        <f>G14+G15</f>
        <v>0</v>
      </c>
      <c r="H16" s="24">
        <f>H14+H15</f>
        <v>2</v>
      </c>
      <c r="I16" s="60"/>
    </row>
    <row r="17" spans="1:10" ht="45.75" customHeight="1" x14ac:dyDescent="0.25">
      <c r="B17" s="61" t="s">
        <v>10</v>
      </c>
      <c r="C17" s="55">
        <v>1</v>
      </c>
      <c r="D17" s="20" t="s">
        <v>65</v>
      </c>
      <c r="E17" s="57" t="s">
        <v>66</v>
      </c>
      <c r="F17" s="51">
        <v>1</v>
      </c>
      <c r="G17" s="51">
        <v>0</v>
      </c>
      <c r="H17" s="51">
        <f>F17+G17</f>
        <v>1</v>
      </c>
      <c r="I17" s="59">
        <f>F18/H18</f>
        <v>1</v>
      </c>
      <c r="J17" s="40" t="s">
        <v>67</v>
      </c>
    </row>
    <row r="18" spans="1:10" ht="14.25" customHeight="1" thickBot="1" x14ac:dyDescent="0.3">
      <c r="B18" s="62"/>
      <c r="C18" s="56"/>
      <c r="D18" s="22" t="s">
        <v>1</v>
      </c>
      <c r="E18" s="58"/>
      <c r="F18" s="23">
        <f>F17</f>
        <v>1</v>
      </c>
      <c r="G18" s="23">
        <f>G17</f>
        <v>0</v>
      </c>
      <c r="H18" s="23">
        <f>H17</f>
        <v>1</v>
      </c>
      <c r="I18" s="60"/>
    </row>
    <row r="19" spans="1:10" ht="39" customHeight="1" x14ac:dyDescent="0.25">
      <c r="B19" s="61" t="s">
        <v>11</v>
      </c>
      <c r="C19" s="55">
        <v>4</v>
      </c>
      <c r="D19" s="20" t="s">
        <v>68</v>
      </c>
      <c r="E19" s="20" t="s">
        <v>52</v>
      </c>
      <c r="F19" s="51">
        <v>0</v>
      </c>
      <c r="G19" s="51">
        <v>1</v>
      </c>
      <c r="H19" s="51">
        <f>F19+G19</f>
        <v>1</v>
      </c>
      <c r="I19" s="65">
        <f>F20/H20</f>
        <v>0</v>
      </c>
      <c r="J19" s="41" t="s">
        <v>69</v>
      </c>
    </row>
    <row r="20" spans="1:10" ht="14.25" customHeight="1" thickBot="1" x14ac:dyDescent="0.3">
      <c r="B20" s="63"/>
      <c r="C20" s="64"/>
      <c r="D20" s="21" t="s">
        <v>1</v>
      </c>
      <c r="E20" s="21"/>
      <c r="F20" s="23">
        <f>F19</f>
        <v>0</v>
      </c>
      <c r="G20" s="23">
        <f>G19</f>
        <v>1</v>
      </c>
      <c r="H20" s="23">
        <f>H19</f>
        <v>1</v>
      </c>
      <c r="I20" s="66"/>
    </row>
    <row r="21" spans="1:10" ht="23.25" customHeight="1" x14ac:dyDescent="0.25">
      <c r="B21" s="63" t="s">
        <v>70</v>
      </c>
      <c r="C21" s="64"/>
      <c r="D21" s="21" t="s">
        <v>71</v>
      </c>
      <c r="E21" s="21" t="s">
        <v>26</v>
      </c>
      <c r="F21" s="52">
        <v>1</v>
      </c>
      <c r="G21" s="52">
        <v>0</v>
      </c>
      <c r="H21" s="52">
        <f>F21+G21</f>
        <v>1</v>
      </c>
      <c r="I21" s="66">
        <f>F22/H22</f>
        <v>1</v>
      </c>
      <c r="J21" s="41" t="s">
        <v>72</v>
      </c>
    </row>
    <row r="22" spans="1:10" ht="14.25" customHeight="1" thickBot="1" x14ac:dyDescent="0.3">
      <c r="B22" s="63"/>
      <c r="C22" s="64"/>
      <c r="D22" s="21" t="s">
        <v>1</v>
      </c>
      <c r="E22" s="21"/>
      <c r="F22" s="23">
        <f>F21</f>
        <v>1</v>
      </c>
      <c r="G22" s="23">
        <f>G21</f>
        <v>0</v>
      </c>
      <c r="H22" s="23">
        <f>H21</f>
        <v>1</v>
      </c>
      <c r="I22" s="66"/>
    </row>
    <row r="23" spans="1:10" ht="33" customHeight="1" x14ac:dyDescent="0.25">
      <c r="B23" s="63" t="s">
        <v>12</v>
      </c>
      <c r="C23" s="64"/>
      <c r="D23" s="21" t="s">
        <v>73</v>
      </c>
      <c r="E23" s="21" t="s">
        <v>74</v>
      </c>
      <c r="F23" s="52">
        <v>4</v>
      </c>
      <c r="G23" s="52">
        <v>0</v>
      </c>
      <c r="H23" s="52">
        <f>F23+G23</f>
        <v>4</v>
      </c>
      <c r="I23" s="66">
        <f>F24/H24</f>
        <v>1</v>
      </c>
      <c r="J23" s="41" t="s">
        <v>75</v>
      </c>
    </row>
    <row r="24" spans="1:10" ht="14.25" customHeight="1" thickBot="1" x14ac:dyDescent="0.3">
      <c r="B24" s="63"/>
      <c r="C24" s="64"/>
      <c r="D24" s="21" t="s">
        <v>1</v>
      </c>
      <c r="E24" s="21"/>
      <c r="F24" s="23">
        <f>F23</f>
        <v>4</v>
      </c>
      <c r="G24" s="23">
        <f>G23</f>
        <v>0</v>
      </c>
      <c r="H24" s="23">
        <f>H23</f>
        <v>4</v>
      </c>
      <c r="I24" s="66"/>
    </row>
    <row r="25" spans="1:10" ht="33.75" customHeight="1" x14ac:dyDescent="0.25">
      <c r="B25" s="63" t="s">
        <v>13</v>
      </c>
      <c r="C25" s="64"/>
      <c r="D25" s="21" t="s">
        <v>76</v>
      </c>
      <c r="E25" s="21" t="s">
        <v>61</v>
      </c>
      <c r="F25" s="52">
        <v>0</v>
      </c>
      <c r="G25" s="52">
        <v>1</v>
      </c>
      <c r="H25" s="52">
        <f>F25+G25</f>
        <v>1</v>
      </c>
      <c r="I25" s="66">
        <f>F26/H26</f>
        <v>0</v>
      </c>
      <c r="J25" s="41" t="s">
        <v>77</v>
      </c>
    </row>
    <row r="26" spans="1:10" ht="14.25" customHeight="1" thickBot="1" x14ac:dyDescent="0.3">
      <c r="B26" s="62"/>
      <c r="C26" s="56"/>
      <c r="D26" s="22" t="s">
        <v>1</v>
      </c>
      <c r="E26" s="22"/>
      <c r="F26" s="23">
        <f>F25</f>
        <v>0</v>
      </c>
      <c r="G26" s="23">
        <f>G25</f>
        <v>1</v>
      </c>
      <c r="H26" s="23">
        <f>H25</f>
        <v>1</v>
      </c>
      <c r="I26" s="67"/>
    </row>
    <row r="27" spans="1:10" ht="47.25" customHeight="1" x14ac:dyDescent="0.25">
      <c r="B27" s="61" t="s">
        <v>14</v>
      </c>
      <c r="C27" s="55">
        <v>1</v>
      </c>
      <c r="D27" s="20" t="s">
        <v>78</v>
      </c>
      <c r="E27" s="57" t="s">
        <v>3</v>
      </c>
      <c r="F27" s="51">
        <v>1</v>
      </c>
      <c r="G27" s="51">
        <v>0</v>
      </c>
      <c r="H27" s="51">
        <f>F27+G27</f>
        <v>1</v>
      </c>
      <c r="I27" s="59">
        <f>F28/H28</f>
        <v>1</v>
      </c>
      <c r="J27" s="41" t="s">
        <v>112</v>
      </c>
    </row>
    <row r="28" spans="1:10" ht="14.25" customHeight="1" thickBot="1" x14ac:dyDescent="0.3">
      <c r="B28" s="62"/>
      <c r="C28" s="56"/>
      <c r="D28" s="22" t="s">
        <v>1</v>
      </c>
      <c r="E28" s="58"/>
      <c r="F28" s="23">
        <f>F27</f>
        <v>1</v>
      </c>
      <c r="G28" s="23">
        <f>G27</f>
        <v>0</v>
      </c>
      <c r="H28" s="23">
        <f>H27</f>
        <v>1</v>
      </c>
      <c r="I28" s="60"/>
    </row>
    <row r="29" spans="1:10" ht="54.75" customHeight="1" x14ac:dyDescent="0.25">
      <c r="A29" s="44"/>
      <c r="B29" s="61" t="s">
        <v>15</v>
      </c>
      <c r="C29" s="55">
        <v>1</v>
      </c>
      <c r="D29" s="20" t="s">
        <v>79</v>
      </c>
      <c r="E29" s="57" t="s">
        <v>52</v>
      </c>
      <c r="F29" s="51">
        <v>1</v>
      </c>
      <c r="G29" s="51">
        <v>0</v>
      </c>
      <c r="H29" s="51">
        <f>F29+G29</f>
        <v>1</v>
      </c>
      <c r="I29" s="59">
        <f>F30/H30</f>
        <v>1</v>
      </c>
      <c r="J29" s="41" t="s">
        <v>80</v>
      </c>
    </row>
    <row r="30" spans="1:10" ht="14.25" customHeight="1" thickBot="1" x14ac:dyDescent="0.3">
      <c r="A30" s="44"/>
      <c r="B30" s="62"/>
      <c r="C30" s="56"/>
      <c r="D30" s="22" t="s">
        <v>1</v>
      </c>
      <c r="E30" s="58"/>
      <c r="F30" s="23">
        <f>F29</f>
        <v>1</v>
      </c>
      <c r="G30" s="23">
        <f>G29</f>
        <v>0</v>
      </c>
      <c r="H30" s="23">
        <f>H29</f>
        <v>1</v>
      </c>
      <c r="I30" s="60"/>
      <c r="J30" s="40" t="s">
        <v>81</v>
      </c>
    </row>
    <row r="31" spans="1:10" ht="31.5" customHeight="1" thickBot="1" x14ac:dyDescent="0.3">
      <c r="B31" s="61" t="s">
        <v>16</v>
      </c>
      <c r="C31" s="55">
        <v>3</v>
      </c>
      <c r="D31" s="20" t="s">
        <v>82</v>
      </c>
      <c r="E31" s="20" t="s">
        <v>4</v>
      </c>
      <c r="F31" s="51">
        <v>1</v>
      </c>
      <c r="G31" s="51">
        <v>0</v>
      </c>
      <c r="H31" s="51">
        <f>F31+G31</f>
        <v>1</v>
      </c>
      <c r="I31" s="65">
        <f>F34/H34</f>
        <v>1</v>
      </c>
      <c r="J31" s="41" t="s">
        <v>83</v>
      </c>
    </row>
    <row r="32" spans="1:10" ht="40.5" customHeight="1" x14ac:dyDescent="0.25">
      <c r="B32" s="63"/>
      <c r="C32" s="64"/>
      <c r="D32" s="20" t="s">
        <v>84</v>
      </c>
      <c r="E32" s="21" t="s">
        <v>85</v>
      </c>
      <c r="F32" s="52">
        <v>1</v>
      </c>
      <c r="G32" s="52">
        <v>0</v>
      </c>
      <c r="H32" s="52">
        <f>F32+G32</f>
        <v>1</v>
      </c>
      <c r="I32" s="66"/>
      <c r="J32" s="41" t="s">
        <v>86</v>
      </c>
    </row>
    <row r="33" spans="2:10" ht="24.75" customHeight="1" x14ac:dyDescent="0.25">
      <c r="B33" s="63"/>
      <c r="C33" s="64"/>
      <c r="D33" s="45" t="s">
        <v>87</v>
      </c>
      <c r="E33" s="38" t="s">
        <v>61</v>
      </c>
      <c r="F33" s="52">
        <v>1</v>
      </c>
      <c r="G33" s="52">
        <v>0</v>
      </c>
      <c r="H33" s="52">
        <f>F33+G33</f>
        <v>1</v>
      </c>
      <c r="I33" s="66"/>
      <c r="J33" s="40" t="s">
        <v>88</v>
      </c>
    </row>
    <row r="34" spans="2:10" ht="14.25" customHeight="1" thickBot="1" x14ac:dyDescent="0.3">
      <c r="B34" s="62"/>
      <c r="C34" s="56"/>
      <c r="D34" s="22" t="s">
        <v>1</v>
      </c>
      <c r="E34" s="22"/>
      <c r="F34" s="23">
        <f>SUM(F31:F33)</f>
        <v>3</v>
      </c>
      <c r="G34" s="23">
        <f>SUM(G31:G33)</f>
        <v>0</v>
      </c>
      <c r="H34" s="23">
        <f>SUM(H31:H33)</f>
        <v>3</v>
      </c>
      <c r="I34" s="67"/>
    </row>
    <row r="35" spans="2:10" ht="27.75" customHeight="1" x14ac:dyDescent="0.25">
      <c r="B35" s="61" t="s">
        <v>17</v>
      </c>
      <c r="C35" s="55">
        <v>1</v>
      </c>
      <c r="D35" s="20" t="s">
        <v>89</v>
      </c>
      <c r="E35" s="57" t="s">
        <v>5</v>
      </c>
      <c r="F35" s="51">
        <v>1</v>
      </c>
      <c r="G35" s="51">
        <v>0</v>
      </c>
      <c r="H35" s="51">
        <f>F35+G35</f>
        <v>1</v>
      </c>
      <c r="I35" s="59">
        <f>F36/H36</f>
        <v>1</v>
      </c>
      <c r="J35" s="40" t="s">
        <v>90</v>
      </c>
    </row>
    <row r="36" spans="2:10" ht="14.25" customHeight="1" thickBot="1" x14ac:dyDescent="0.3">
      <c r="B36" s="62"/>
      <c r="C36" s="56"/>
      <c r="D36" s="22" t="s">
        <v>1</v>
      </c>
      <c r="E36" s="58"/>
      <c r="F36" s="23">
        <f>F35</f>
        <v>1</v>
      </c>
      <c r="G36" s="23">
        <f>G35</f>
        <v>0</v>
      </c>
      <c r="H36" s="23">
        <f>H35</f>
        <v>1</v>
      </c>
      <c r="I36" s="60"/>
    </row>
    <row r="37" spans="2:10" ht="14.25" customHeight="1" x14ac:dyDescent="0.25">
      <c r="B37" s="61" t="s">
        <v>18</v>
      </c>
      <c r="C37" s="55">
        <v>1</v>
      </c>
      <c r="D37" s="20" t="s">
        <v>91</v>
      </c>
      <c r="E37" s="57" t="s">
        <v>52</v>
      </c>
      <c r="F37" s="51">
        <v>1</v>
      </c>
      <c r="G37" s="25">
        <v>0</v>
      </c>
      <c r="H37" s="51">
        <f>F37+G37</f>
        <v>1</v>
      </c>
      <c r="I37" s="59">
        <f>F38/H38</f>
        <v>1</v>
      </c>
      <c r="J37" s="40" t="s">
        <v>92</v>
      </c>
    </row>
    <row r="38" spans="2:10" ht="14.25" customHeight="1" thickBot="1" x14ac:dyDescent="0.3">
      <c r="B38" s="62"/>
      <c r="C38" s="56"/>
      <c r="D38" s="22" t="s">
        <v>1</v>
      </c>
      <c r="E38" s="58"/>
      <c r="F38" s="23">
        <f>F37</f>
        <v>1</v>
      </c>
      <c r="G38" s="23">
        <f>G37</f>
        <v>0</v>
      </c>
      <c r="H38" s="23">
        <f>H37</f>
        <v>1</v>
      </c>
      <c r="I38" s="60"/>
    </row>
    <row r="39" spans="2:10" ht="42.75" customHeight="1" thickBot="1" x14ac:dyDescent="0.3">
      <c r="B39" s="61" t="s">
        <v>19</v>
      </c>
      <c r="C39" s="55">
        <v>2</v>
      </c>
      <c r="D39" s="20" t="s">
        <v>93</v>
      </c>
      <c r="E39" s="57" t="s">
        <v>61</v>
      </c>
      <c r="F39" s="51">
        <v>2</v>
      </c>
      <c r="G39" s="51">
        <v>0</v>
      </c>
      <c r="H39" s="51">
        <f>F39+G39</f>
        <v>2</v>
      </c>
      <c r="I39" s="59">
        <f>F41/H41</f>
        <v>0.66666666666666663</v>
      </c>
      <c r="J39" s="41" t="s">
        <v>94</v>
      </c>
    </row>
    <row r="40" spans="2:10" ht="57.75" customHeight="1" x14ac:dyDescent="0.25">
      <c r="B40" s="87"/>
      <c r="C40" s="88"/>
      <c r="D40" s="20" t="s">
        <v>95</v>
      </c>
      <c r="E40" s="90"/>
      <c r="F40" s="54">
        <v>0</v>
      </c>
      <c r="G40" s="54">
        <v>1</v>
      </c>
      <c r="H40" s="51">
        <f>F40+G40</f>
        <v>1</v>
      </c>
      <c r="I40" s="91"/>
      <c r="J40" s="41" t="s">
        <v>96</v>
      </c>
    </row>
    <row r="41" spans="2:10" ht="14.25" customHeight="1" thickBot="1" x14ac:dyDescent="0.3">
      <c r="B41" s="62"/>
      <c r="C41" s="56"/>
      <c r="D41" s="22" t="s">
        <v>1</v>
      </c>
      <c r="E41" s="58"/>
      <c r="F41" s="24">
        <f>F39+F40</f>
        <v>2</v>
      </c>
      <c r="G41" s="24">
        <f>G39+G40</f>
        <v>1</v>
      </c>
      <c r="H41" s="24">
        <f>H39+H40</f>
        <v>3</v>
      </c>
      <c r="I41" s="60"/>
    </row>
    <row r="42" spans="2:10" ht="14.25" customHeight="1" x14ac:dyDescent="0.25">
      <c r="B42" s="61" t="s">
        <v>20</v>
      </c>
      <c r="C42" s="55">
        <v>1</v>
      </c>
      <c r="D42" s="20" t="s">
        <v>97</v>
      </c>
      <c r="E42" s="57" t="s">
        <v>98</v>
      </c>
      <c r="F42" s="51">
        <v>5</v>
      </c>
      <c r="G42" s="51">
        <v>0</v>
      </c>
      <c r="H42" s="51">
        <f>F42+G42</f>
        <v>5</v>
      </c>
      <c r="I42" s="59">
        <f>F43/H43</f>
        <v>1</v>
      </c>
      <c r="J42" s="41" t="s">
        <v>99</v>
      </c>
    </row>
    <row r="43" spans="2:10" ht="14.25" customHeight="1" thickBot="1" x14ac:dyDescent="0.3">
      <c r="B43" s="62"/>
      <c r="C43" s="56"/>
      <c r="D43" s="22" t="s">
        <v>1</v>
      </c>
      <c r="E43" s="58"/>
      <c r="F43" s="23">
        <f>F42</f>
        <v>5</v>
      </c>
      <c r="G43" s="23">
        <f>G42</f>
        <v>0</v>
      </c>
      <c r="H43" s="23">
        <f>H42</f>
        <v>5</v>
      </c>
      <c r="I43" s="60"/>
    </row>
    <row r="44" spans="2:10" ht="33" customHeight="1" thickBot="1" x14ac:dyDescent="0.3">
      <c r="B44" s="61" t="s">
        <v>21</v>
      </c>
      <c r="C44" s="55">
        <v>2</v>
      </c>
      <c r="D44" s="20" t="s">
        <v>100</v>
      </c>
      <c r="E44" s="20" t="s">
        <v>85</v>
      </c>
      <c r="F44" s="51">
        <v>1</v>
      </c>
      <c r="G44" s="51">
        <v>0</v>
      </c>
      <c r="H44" s="51">
        <f>F44+G44</f>
        <v>1</v>
      </c>
      <c r="I44" s="59">
        <f>F46/H46</f>
        <v>1</v>
      </c>
      <c r="J44" s="40" t="s">
        <v>101</v>
      </c>
    </row>
    <row r="45" spans="2:10" ht="25.5" customHeight="1" x14ac:dyDescent="0.25">
      <c r="B45" s="87"/>
      <c r="C45" s="88"/>
      <c r="D45" s="20" t="s">
        <v>102</v>
      </c>
      <c r="E45" s="43" t="s">
        <v>52</v>
      </c>
      <c r="F45" s="54">
        <v>1</v>
      </c>
      <c r="G45" s="54">
        <v>0</v>
      </c>
      <c r="H45" s="54">
        <v>1</v>
      </c>
      <c r="I45" s="91"/>
      <c r="J45" s="40" t="s">
        <v>103</v>
      </c>
    </row>
    <row r="46" spans="2:10" ht="14.25" customHeight="1" thickBot="1" x14ac:dyDescent="0.3">
      <c r="B46" s="62"/>
      <c r="C46" s="56"/>
      <c r="D46" s="22" t="s">
        <v>1</v>
      </c>
      <c r="E46" s="22"/>
      <c r="F46" s="24">
        <f>F44+F45</f>
        <v>2</v>
      </c>
      <c r="G46" s="24">
        <f>G44+G45</f>
        <v>0</v>
      </c>
      <c r="H46" s="24">
        <f>H44+H45</f>
        <v>2</v>
      </c>
      <c r="I46" s="60"/>
    </row>
    <row r="47" spans="2:10" ht="35.25" customHeight="1" x14ac:dyDescent="0.25">
      <c r="B47" s="61" t="s">
        <v>22</v>
      </c>
      <c r="C47" s="55">
        <v>1</v>
      </c>
      <c r="D47" s="20" t="s">
        <v>104</v>
      </c>
      <c r="E47" s="57" t="s">
        <v>26</v>
      </c>
      <c r="F47" s="51">
        <v>1</v>
      </c>
      <c r="G47" s="51">
        <v>0</v>
      </c>
      <c r="H47" s="51">
        <f>F47+G47</f>
        <v>1</v>
      </c>
      <c r="I47" s="59">
        <f>F48/H48</f>
        <v>1</v>
      </c>
      <c r="J47" s="40" t="s">
        <v>105</v>
      </c>
    </row>
    <row r="48" spans="2:10" ht="14.25" customHeight="1" thickBot="1" x14ac:dyDescent="0.3">
      <c r="B48" s="62"/>
      <c r="C48" s="56"/>
      <c r="D48" s="22" t="s">
        <v>1</v>
      </c>
      <c r="E48" s="58"/>
      <c r="F48" s="23">
        <f>F47</f>
        <v>1</v>
      </c>
      <c r="G48" s="23">
        <f>G47</f>
        <v>0</v>
      </c>
      <c r="H48" s="23">
        <f>H47</f>
        <v>1</v>
      </c>
      <c r="I48" s="60"/>
    </row>
    <row r="49" spans="2:10" ht="24" customHeight="1" x14ac:dyDescent="0.25">
      <c r="B49" s="61" t="s">
        <v>23</v>
      </c>
      <c r="C49" s="55">
        <v>1</v>
      </c>
      <c r="D49" s="20" t="s">
        <v>106</v>
      </c>
      <c r="E49" s="57" t="s">
        <v>3</v>
      </c>
      <c r="F49" s="51">
        <v>1</v>
      </c>
      <c r="G49" s="51">
        <v>0</v>
      </c>
      <c r="H49" s="51">
        <f>F49+G49</f>
        <v>1</v>
      </c>
      <c r="I49" s="59">
        <f>F50/H50</f>
        <v>1</v>
      </c>
      <c r="J49" s="40" t="s">
        <v>107</v>
      </c>
    </row>
    <row r="50" spans="2:10" ht="14.25" customHeight="1" thickBot="1" x14ac:dyDescent="0.3">
      <c r="B50" s="62"/>
      <c r="C50" s="56"/>
      <c r="D50" s="22" t="s">
        <v>1</v>
      </c>
      <c r="E50" s="58"/>
      <c r="F50" s="23">
        <f>F49</f>
        <v>1</v>
      </c>
      <c r="G50" s="23">
        <f>G49</f>
        <v>0</v>
      </c>
      <c r="H50" s="23">
        <f>H49</f>
        <v>1</v>
      </c>
      <c r="I50" s="60"/>
    </row>
    <row r="51" spans="2:10" ht="30.75" customHeight="1" x14ac:dyDescent="0.25">
      <c r="B51" s="61" t="s">
        <v>24</v>
      </c>
      <c r="C51" s="55">
        <v>2</v>
      </c>
      <c r="D51" s="20" t="s">
        <v>108</v>
      </c>
      <c r="E51" s="57" t="s">
        <v>26</v>
      </c>
      <c r="F51" s="51">
        <v>1</v>
      </c>
      <c r="G51" s="51">
        <v>0</v>
      </c>
      <c r="H51" s="51">
        <f>F51+G51</f>
        <v>1</v>
      </c>
      <c r="I51" s="65">
        <f>F53/H53</f>
        <v>0.5</v>
      </c>
      <c r="J51" s="40" t="s">
        <v>109</v>
      </c>
    </row>
    <row r="52" spans="2:10" ht="14.25" customHeight="1" x14ac:dyDescent="0.25">
      <c r="B52" s="87"/>
      <c r="C52" s="88"/>
      <c r="D52" s="43" t="s">
        <v>110</v>
      </c>
      <c r="E52" s="90"/>
      <c r="F52" s="54">
        <v>0</v>
      </c>
      <c r="G52" s="54">
        <v>1</v>
      </c>
      <c r="H52" s="54">
        <v>1</v>
      </c>
      <c r="I52" s="92"/>
      <c r="J52" s="40" t="s">
        <v>111</v>
      </c>
    </row>
    <row r="53" spans="2:10" ht="14.25" customHeight="1" thickBot="1" x14ac:dyDescent="0.3">
      <c r="B53" s="62"/>
      <c r="C53" s="56"/>
      <c r="D53" s="22" t="s">
        <v>1</v>
      </c>
      <c r="E53" s="58"/>
      <c r="F53" s="24">
        <f>F51+F52</f>
        <v>1</v>
      </c>
      <c r="G53" s="24">
        <f>G51+G52</f>
        <v>1</v>
      </c>
      <c r="H53" s="24">
        <f>H51+H52</f>
        <v>2</v>
      </c>
      <c r="I53" s="67"/>
    </row>
    <row r="54" spans="2:10" ht="24" thickBot="1" x14ac:dyDescent="0.3">
      <c r="B54" s="26"/>
      <c r="C54" s="27">
        <f>SUM(C8:C53)</f>
        <v>27</v>
      </c>
      <c r="D54" s="28"/>
      <c r="E54" s="29"/>
      <c r="F54" s="46">
        <f>SUM(F8:F53)</f>
        <v>66</v>
      </c>
      <c r="G54" s="46">
        <f>SUM(G8:G53)</f>
        <v>10</v>
      </c>
      <c r="H54" s="46">
        <f>SUM(H8:H53)</f>
        <v>76</v>
      </c>
      <c r="I54" s="47">
        <f>F54/H54</f>
        <v>0.86842105263157898</v>
      </c>
    </row>
    <row r="55" spans="2:10" ht="15.75" thickBot="1" x14ac:dyDescent="0.3">
      <c r="C55" s="49"/>
      <c r="F55" s="49"/>
      <c r="G55" s="49"/>
      <c r="H55" s="49"/>
    </row>
    <row r="56" spans="2:10" ht="90.75" customHeight="1" thickBot="1" x14ac:dyDescent="0.3">
      <c r="B56" s="93" t="s">
        <v>113</v>
      </c>
      <c r="C56" s="94"/>
      <c r="D56" s="94"/>
      <c r="E56" s="94"/>
      <c r="F56" s="94"/>
      <c r="G56" s="94"/>
      <c r="H56" s="94"/>
      <c r="I56" s="95"/>
    </row>
    <row r="57" spans="2:10" x14ac:dyDescent="0.25">
      <c r="C57" s="49"/>
      <c r="F57" s="49"/>
      <c r="G57" s="49"/>
      <c r="H57" s="49"/>
    </row>
    <row r="58" spans="2:10" x14ac:dyDescent="0.25">
      <c r="C58" s="49"/>
      <c r="F58" s="49"/>
      <c r="G58" s="49"/>
      <c r="H58" s="49"/>
    </row>
    <row r="59" spans="2:10" x14ac:dyDescent="0.25">
      <c r="C59" s="49"/>
      <c r="F59" s="49"/>
      <c r="G59" s="49"/>
      <c r="H59" s="49"/>
    </row>
    <row r="60" spans="2:10" x14ac:dyDescent="0.25">
      <c r="C60" s="49"/>
      <c r="F60" s="49"/>
      <c r="G60" s="49"/>
      <c r="H60" s="49"/>
    </row>
    <row r="61" spans="2:10" x14ac:dyDescent="0.25">
      <c r="C61" s="49"/>
      <c r="F61" s="49"/>
      <c r="G61" s="49"/>
      <c r="H61" s="49"/>
    </row>
    <row r="62" spans="2:10" x14ac:dyDescent="0.25">
      <c r="C62" s="49"/>
      <c r="F62" s="49"/>
      <c r="G62" s="49"/>
      <c r="H62" s="49"/>
    </row>
    <row r="63" spans="2:10" x14ac:dyDescent="0.25">
      <c r="C63" s="49"/>
      <c r="F63" s="49"/>
      <c r="G63" s="49"/>
      <c r="H63" s="49"/>
    </row>
    <row r="64" spans="2:10" x14ac:dyDescent="0.25">
      <c r="C64" s="49"/>
      <c r="F64" s="49"/>
      <c r="G64" s="49"/>
      <c r="H64" s="49"/>
    </row>
    <row r="65" spans="3:8" x14ac:dyDescent="0.25">
      <c r="C65" s="49"/>
      <c r="F65" s="49"/>
      <c r="G65" s="49"/>
      <c r="H65" s="49"/>
    </row>
    <row r="66" spans="3:8" x14ac:dyDescent="0.25">
      <c r="C66" s="49"/>
      <c r="F66" s="49"/>
      <c r="G66" s="49"/>
      <c r="H66" s="49"/>
    </row>
    <row r="67" spans="3:8" x14ac:dyDescent="0.25">
      <c r="C67" s="49"/>
      <c r="F67" s="49"/>
      <c r="G67" s="49"/>
      <c r="H67" s="49"/>
    </row>
    <row r="68" spans="3:8" x14ac:dyDescent="0.25">
      <c r="C68" s="49"/>
      <c r="F68" s="49"/>
      <c r="G68" s="49"/>
      <c r="H68" s="49"/>
    </row>
    <row r="69" spans="3:8" x14ac:dyDescent="0.25">
      <c r="C69" s="49"/>
      <c r="F69" s="49"/>
      <c r="G69" s="49"/>
      <c r="H69" s="49"/>
    </row>
    <row r="70" spans="3:8" x14ac:dyDescent="0.25">
      <c r="C70" s="49"/>
      <c r="F70" s="49"/>
      <c r="G70" s="49"/>
      <c r="H70" s="49"/>
    </row>
    <row r="71" spans="3:8" x14ac:dyDescent="0.25">
      <c r="C71" s="49"/>
      <c r="F71" s="49"/>
      <c r="G71" s="49"/>
      <c r="H71" s="49"/>
    </row>
    <row r="72" spans="3:8" x14ac:dyDescent="0.25">
      <c r="C72" s="49"/>
      <c r="F72" s="49"/>
      <c r="G72" s="49"/>
      <c r="H72" s="49"/>
    </row>
  </sheetData>
  <mergeCells count="76">
    <mergeCell ref="B51:B53"/>
    <mergeCell ref="C51:C53"/>
    <mergeCell ref="E51:E53"/>
    <mergeCell ref="I51:I53"/>
    <mergeCell ref="B56:I56"/>
    <mergeCell ref="B42:B43"/>
    <mergeCell ref="C42:C43"/>
    <mergeCell ref="E42:E43"/>
    <mergeCell ref="I42:I43"/>
    <mergeCell ref="B44:B46"/>
    <mergeCell ref="C44:C46"/>
    <mergeCell ref="I44:I46"/>
    <mergeCell ref="B39:B41"/>
    <mergeCell ref="C39:C41"/>
    <mergeCell ref="E39:E41"/>
    <mergeCell ref="I39:I41"/>
    <mergeCell ref="B37:B38"/>
    <mergeCell ref="C37:C38"/>
    <mergeCell ref="E37:E38"/>
    <mergeCell ref="I37:I38"/>
    <mergeCell ref="B17:B18"/>
    <mergeCell ref="C17:C18"/>
    <mergeCell ref="E17:E18"/>
    <mergeCell ref="I17:I18"/>
    <mergeCell ref="B19:B20"/>
    <mergeCell ref="C19:C26"/>
    <mergeCell ref="I19:I20"/>
    <mergeCell ref="B21:B22"/>
    <mergeCell ref="I21:I22"/>
    <mergeCell ref="B23:B24"/>
    <mergeCell ref="I23:I24"/>
    <mergeCell ref="B25:B26"/>
    <mergeCell ref="I25:I26"/>
    <mergeCell ref="B11:B13"/>
    <mergeCell ref="C11:C13"/>
    <mergeCell ref="I11:I13"/>
    <mergeCell ref="B14:B16"/>
    <mergeCell ref="C14:C16"/>
    <mergeCell ref="I14:I16"/>
    <mergeCell ref="I3:J3"/>
    <mergeCell ref="K3:L3"/>
    <mergeCell ref="M3:N3"/>
    <mergeCell ref="O3:P3"/>
    <mergeCell ref="B8:B10"/>
    <mergeCell ref="C8:C10"/>
    <mergeCell ref="E8:E10"/>
    <mergeCell ref="I8:I10"/>
    <mergeCell ref="B5:I5"/>
    <mergeCell ref="B6:B7"/>
    <mergeCell ref="C6:D7"/>
    <mergeCell ref="E6:E7"/>
    <mergeCell ref="F6:H6"/>
    <mergeCell ref="I6:I7"/>
    <mergeCell ref="C27:C28"/>
    <mergeCell ref="E27:E28"/>
    <mergeCell ref="I27:I28"/>
    <mergeCell ref="B29:B30"/>
    <mergeCell ref="C29:C30"/>
    <mergeCell ref="E29:E30"/>
    <mergeCell ref="I29:I30"/>
    <mergeCell ref="B27:B28"/>
    <mergeCell ref="B31:B34"/>
    <mergeCell ref="C31:C34"/>
    <mergeCell ref="I31:I34"/>
    <mergeCell ref="B35:B36"/>
    <mergeCell ref="C35:C36"/>
    <mergeCell ref="E35:E36"/>
    <mergeCell ref="I35:I36"/>
    <mergeCell ref="C47:C48"/>
    <mergeCell ref="E47:E48"/>
    <mergeCell ref="I47:I48"/>
    <mergeCell ref="B49:B50"/>
    <mergeCell ref="C49:C50"/>
    <mergeCell ref="E49:E50"/>
    <mergeCell ref="I49:I50"/>
    <mergeCell ref="B47:B4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del Riesgo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2022-08-22T19:42:00Z</dcterms:modified>
</cp:coreProperties>
</file>