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PUNTO CONSULTA SECCIONAL (Enero.2023)\INFOR_ADICIONAL\GESTION DEL RIESGO\2022\"/>
    </mc:Choice>
  </mc:AlternateContent>
  <bookViews>
    <workbookView xWindow="-120" yWindow="-120" windowWidth="20730" windowHeight="11040"/>
  </bookViews>
  <sheets>
    <sheet name="Gestion del Riesgo (2022)" sheetId="3" r:id="rId1"/>
  </sheets>
  <externalReferences>
    <externalReference r:id="rId2"/>
  </externalReferences>
  <definedNames>
    <definedName name="A">#REF!</definedName>
    <definedName name="k">'[1]entrada datos'!$CY$6</definedName>
    <definedName name="l">'[1]entrada datos'!$CY$7</definedName>
    <definedName name="m">'[1]entrada datos'!$CY$8</definedName>
    <definedName name="n">'[1]entrada datos'!$CY$9</definedName>
    <definedName name="tAREAS">'[1]entrada datos'!$CY$8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0" i="3" l="1"/>
  <c r="I18" i="3" l="1"/>
  <c r="I17" i="3"/>
  <c r="I14" i="3"/>
  <c r="I12" i="3"/>
  <c r="I11" i="3"/>
  <c r="I10" i="3"/>
  <c r="C83" i="3" l="1"/>
  <c r="G82" i="3"/>
  <c r="F82" i="3"/>
  <c r="H80" i="3"/>
  <c r="H82" i="3" s="1"/>
  <c r="I80" i="3" s="1"/>
  <c r="G79" i="3"/>
  <c r="F79" i="3"/>
  <c r="H78" i="3"/>
  <c r="H79" i="3" s="1"/>
  <c r="H77" i="3"/>
  <c r="G77" i="3"/>
  <c r="F77" i="3"/>
  <c r="I76" i="3" s="1"/>
  <c r="H76" i="3"/>
  <c r="G75" i="3"/>
  <c r="F75" i="3"/>
  <c r="H73" i="3"/>
  <c r="H75" i="3" s="1"/>
  <c r="I73" i="3" s="1"/>
  <c r="H72" i="3"/>
  <c r="I71" i="3" s="1"/>
  <c r="G72" i="3"/>
  <c r="F72" i="3"/>
  <c r="H71" i="3"/>
  <c r="G70" i="3"/>
  <c r="F70" i="3"/>
  <c r="H69" i="3"/>
  <c r="H70" i="3" s="1"/>
  <c r="H68" i="3"/>
  <c r="G67" i="3"/>
  <c r="F67" i="3"/>
  <c r="H66" i="3"/>
  <c r="H67" i="3" s="1"/>
  <c r="I66" i="3" s="1"/>
  <c r="H65" i="3"/>
  <c r="I64" i="3" s="1"/>
  <c r="G65" i="3"/>
  <c r="F65" i="3"/>
  <c r="H64" i="3"/>
  <c r="G63" i="3"/>
  <c r="F63" i="3"/>
  <c r="I60" i="3" s="1"/>
  <c r="H62" i="3"/>
  <c r="H61" i="3"/>
  <c r="H60" i="3"/>
  <c r="H63" i="3" s="1"/>
  <c r="G59" i="3"/>
  <c r="F59" i="3"/>
  <c r="H58" i="3"/>
  <c r="H59" i="3" s="1"/>
  <c r="I58" i="3" s="1"/>
  <c r="G57" i="3"/>
  <c r="F57" i="3"/>
  <c r="H56" i="3"/>
  <c r="H57" i="3" s="1"/>
  <c r="H55" i="3"/>
  <c r="G55" i="3"/>
  <c r="F55" i="3"/>
  <c r="I54" i="3" s="1"/>
  <c r="H54" i="3"/>
  <c r="G53" i="3"/>
  <c r="F53" i="3"/>
  <c r="H52" i="3"/>
  <c r="H53" i="3" s="1"/>
  <c r="I52" i="3" s="1"/>
  <c r="H51" i="3"/>
  <c r="I50" i="3" s="1"/>
  <c r="G51" i="3"/>
  <c r="F51" i="3"/>
  <c r="H50" i="3"/>
  <c r="G49" i="3"/>
  <c r="F49" i="3"/>
  <c r="H48" i="3"/>
  <c r="H49" i="3" s="1"/>
  <c r="I48" i="3" s="1"/>
  <c r="G47" i="3"/>
  <c r="F47" i="3"/>
  <c r="H46" i="3"/>
  <c r="H47" i="3" s="1"/>
  <c r="I46" i="3" s="1"/>
  <c r="H45" i="3"/>
  <c r="I43" i="3" s="1"/>
  <c r="G45" i="3"/>
  <c r="F45" i="3"/>
  <c r="H44" i="3"/>
  <c r="H43" i="3"/>
  <c r="G42" i="3"/>
  <c r="F42" i="3"/>
  <c r="H40" i="3"/>
  <c r="H42" i="3" s="1"/>
  <c r="I40" i="3" s="1"/>
  <c r="G39" i="3"/>
  <c r="G83" i="3" s="1"/>
  <c r="F39" i="3"/>
  <c r="F83" i="3" s="1"/>
  <c r="H38" i="3"/>
  <c r="H37" i="3"/>
  <c r="H39" i="3" s="1"/>
  <c r="H30" i="3"/>
  <c r="G30" i="3"/>
  <c r="C30" i="3"/>
  <c r="I29" i="3"/>
  <c r="I28" i="3"/>
  <c r="I27" i="3"/>
  <c r="I26" i="3"/>
  <c r="I25" i="3"/>
  <c r="I23" i="3"/>
  <c r="I22" i="3"/>
  <c r="I21" i="3"/>
  <c r="I20" i="3"/>
  <c r="I19" i="3"/>
  <c r="I16" i="3"/>
  <c r="J12" i="3"/>
  <c r="J10" i="3"/>
  <c r="I9" i="3"/>
  <c r="B4" i="3"/>
  <c r="R3" i="3"/>
  <c r="Q3" i="3"/>
  <c r="P3" i="3"/>
  <c r="O3" i="3"/>
  <c r="M3" i="3"/>
  <c r="L3" i="3"/>
  <c r="K3" i="3"/>
  <c r="J3" i="3"/>
  <c r="I3" i="3"/>
  <c r="H3" i="3"/>
  <c r="G3" i="3"/>
  <c r="F3" i="3"/>
  <c r="E3" i="3"/>
  <c r="D3" i="3"/>
  <c r="I30" i="3" l="1"/>
  <c r="B3" i="3"/>
  <c r="I78" i="3"/>
  <c r="I56" i="3"/>
  <c r="H83" i="3"/>
  <c r="I83" i="3" s="1"/>
  <c r="I37" i="3"/>
  <c r="I68" i="3"/>
</calcChain>
</file>

<file path=xl/comments1.xml><?xml version="1.0" encoding="utf-8"?>
<comments xmlns="http://schemas.openxmlformats.org/spreadsheetml/2006/main">
  <authors>
    <author>Gloria A. Sanchez M.</author>
    <author>Calidad Gloria Amparo Sanchez</author>
    <author>sistemas</author>
    <author>Docente</author>
    <author>Adriana Patricia</author>
  </authors>
  <commentList>
    <comment ref="D2" authorId="0" shapeId="0">
      <text>
        <r>
          <rPr>
            <b/>
            <sz val="9"/>
            <color indexed="81"/>
            <rFont val="Tahoma"/>
            <family val="2"/>
          </rPr>
          <t>Gloria A. Sanchez M.:</t>
        </r>
        <r>
          <rPr>
            <sz val="9"/>
            <color indexed="81"/>
            <rFont val="Tahoma"/>
            <family val="2"/>
          </rPr>
          <t xml:space="preserve">
2019 -2020: En la Seccional  durante el 2020,  se continuaron mitigando los 33 riesgos  identificados en el año 2019, donde se formularon 107 oportunidades para mitigar o eliminar los riesgos, de las cuales 91 se encuentran cerradas y 16 en proceso para un porcentaje de cumplimiento del 85,05%. Los procesos que mayor número de riesgos identificaron fueron Docencia y Gestión Humana, seguido de Proyección social, servicios generales y  aseguramiento de la calidad. 
Operativo: 17
Cumplimiento: 5
Tecnológico: 3
Estratégico: 5
Reputacional: 2
Legal: 1</t>
        </r>
      </text>
    </comment>
    <comment ref="C3" authorId="1" shapeId="0">
      <text>
        <r>
          <rPr>
            <b/>
            <sz val="9"/>
            <color indexed="81"/>
            <rFont val="Tahoma"/>
            <family val="2"/>
          </rPr>
          <t>Calidad Gloria Amparo Sanchez:</t>
        </r>
        <r>
          <rPr>
            <sz val="9"/>
            <color indexed="81"/>
            <rFont val="Tahoma"/>
            <family val="2"/>
          </rPr>
          <t xml:space="preserve">
En proceso:  10
Cerradas: 66
Total acciones: 76 (86,84%)
</t>
        </r>
      </text>
    </comment>
    <comment ref="D3" authorId="1" shapeId="0">
      <text>
        <r>
          <rPr>
            <b/>
            <sz val="9"/>
            <color indexed="81"/>
            <rFont val="Tahoma"/>
            <family val="2"/>
          </rPr>
          <t>Calidad Gloria Amparo Sanchez:</t>
        </r>
        <r>
          <rPr>
            <sz val="9"/>
            <color indexed="81"/>
            <rFont val="Tahoma"/>
            <family val="2"/>
          </rPr>
          <t xml:space="preserve">
Año 2020
En proceso:  16
Cerradas: 91
Total: 106 (85,05%)
Año 2019
En proceso:  17
Cerradas: 88
Total: 107 (83,81%)
</t>
        </r>
      </text>
    </comment>
    <comment ref="E3" authorId="1" shapeId="0">
      <text>
        <r>
          <rPr>
            <b/>
            <sz val="9"/>
            <color indexed="81"/>
            <rFont val="Tahoma"/>
            <family val="2"/>
          </rPr>
          <t>Calidad Gloria Amparo Sanchez:</t>
        </r>
        <r>
          <rPr>
            <sz val="9"/>
            <color indexed="81"/>
            <rFont val="Tahoma"/>
            <family val="2"/>
          </rPr>
          <t xml:space="preserve">
En proceso:  15
Cerradas: 47
Total: 62 </t>
        </r>
      </text>
    </comment>
    <comment ref="F3" authorId="1" shapeId="0">
      <text>
        <r>
          <rPr>
            <b/>
            <sz val="9"/>
            <color indexed="81"/>
            <rFont val="Tahoma"/>
            <family val="2"/>
          </rPr>
          <t>Calidad Gloria Amparo Sanchez:</t>
        </r>
        <r>
          <rPr>
            <sz val="9"/>
            <color indexed="81"/>
            <rFont val="Tahoma"/>
            <family val="2"/>
          </rPr>
          <t xml:space="preserve">
En proceso:  8
Cerradas: 44
Total: 52 (85%)
</t>
        </r>
      </text>
    </comment>
    <comment ref="G3" authorId="1" shapeId="0">
      <text>
        <r>
          <rPr>
            <b/>
            <sz val="9"/>
            <color indexed="81"/>
            <rFont val="Tahoma"/>
            <family val="2"/>
          </rPr>
          <t>Calidad Gloria Amparo Sanchez:</t>
        </r>
        <r>
          <rPr>
            <sz val="9"/>
            <color indexed="81"/>
            <rFont val="Tahoma"/>
            <family val="2"/>
          </rPr>
          <t xml:space="preserve">
En proceso:  22
Cerradas: 50
Total: 72 (69%)
</t>
        </r>
      </text>
    </comment>
    <comment ref="H3" authorId="1" shapeId="0">
      <text>
        <r>
          <rPr>
            <b/>
            <sz val="9"/>
            <color indexed="81"/>
            <rFont val="Tahoma"/>
            <family val="2"/>
          </rPr>
          <t>Calidad Gloria Amparo Sanchez:</t>
        </r>
        <r>
          <rPr>
            <sz val="9"/>
            <color indexed="81"/>
            <rFont val="Tahoma"/>
            <family val="2"/>
          </rPr>
          <t xml:space="preserve">
En proceso:  22
Cerradas: 53
Total: 75
</t>
        </r>
      </text>
    </comment>
    <comment ref="I3" authorId="1" shapeId="0">
      <text>
        <r>
          <rPr>
            <b/>
            <sz val="9"/>
            <color indexed="81"/>
            <rFont val="Tahoma"/>
            <family val="2"/>
          </rPr>
          <t>Calidad Gloria Amparo Sanchez:</t>
        </r>
        <r>
          <rPr>
            <sz val="9"/>
            <color indexed="81"/>
            <rFont val="Tahoma"/>
            <family val="2"/>
          </rPr>
          <t xml:space="preserve">
En proceso:  51
Cerradas: 64
Total: 115
</t>
        </r>
      </text>
    </comment>
    <comment ref="J3" authorId="1" shapeId="0">
      <text>
        <r>
          <rPr>
            <b/>
            <sz val="9"/>
            <color indexed="81"/>
            <rFont val="Tahoma"/>
            <family val="2"/>
          </rPr>
          <t>Calidad Gloria Amparo Sanchez:</t>
        </r>
        <r>
          <rPr>
            <sz val="9"/>
            <color indexed="81"/>
            <rFont val="Tahoma"/>
            <family val="2"/>
          </rPr>
          <t xml:space="preserve">
En proceso:  71
Cerradas: 41
Total: 112
</t>
        </r>
      </text>
    </comment>
    <comment ref="K3" authorId="1" shapeId="0">
      <text>
        <r>
          <rPr>
            <b/>
            <sz val="9"/>
            <color indexed="81"/>
            <rFont val="Tahoma"/>
            <family val="2"/>
          </rPr>
          <t>Calidad Gloria Amparo Sanchez:</t>
        </r>
        <r>
          <rPr>
            <sz val="9"/>
            <color indexed="81"/>
            <rFont val="Tahoma"/>
            <family val="2"/>
          </rPr>
          <t xml:space="preserve">
En proceso:  15
Cerradas: 47
Total: 62
</t>
        </r>
      </text>
    </comment>
    <comment ref="L3" authorId="1" shapeId="0">
      <text>
        <r>
          <rPr>
            <b/>
            <sz val="9"/>
            <color indexed="81"/>
            <rFont val="Tahoma"/>
            <family val="2"/>
          </rPr>
          <t>Calidad Gloria Amparo Sanchez:</t>
        </r>
        <r>
          <rPr>
            <sz val="9"/>
            <color indexed="81"/>
            <rFont val="Tahoma"/>
            <family val="2"/>
          </rPr>
          <t xml:space="preserve">
En proceso:  23
Cerradas: 39
Total: 62
</t>
        </r>
      </text>
    </comment>
    <comment ref="M3" authorId="2" shapeId="0">
      <text>
        <r>
          <rPr>
            <b/>
            <sz val="10"/>
            <color indexed="81"/>
            <rFont val="Tahoma"/>
            <family val="2"/>
          </rPr>
          <t>sistemas:</t>
        </r>
        <r>
          <rPr>
            <sz val="10"/>
            <color indexed="81"/>
            <rFont val="Tahoma"/>
            <family val="2"/>
          </rPr>
          <t xml:space="preserve">
En proceso:  9
Cerradas: 56
Total: 65
</t>
        </r>
      </text>
    </comment>
    <comment ref="N3" authorId="2" shapeId="0">
      <text>
        <r>
          <rPr>
            <b/>
            <sz val="10"/>
            <color indexed="81"/>
            <rFont val="Tahoma"/>
            <family val="2"/>
          </rPr>
          <t>sistemas:</t>
        </r>
        <r>
          <rPr>
            <sz val="10"/>
            <color indexed="81"/>
            <rFont val="Tahoma"/>
            <family val="2"/>
          </rPr>
          <t xml:space="preserve">
En proceso:  19
Cerradas: 46
Total: 65
</t>
        </r>
      </text>
    </comment>
    <comment ref="O3" authorId="2" shapeId="0">
      <text>
        <r>
          <rPr>
            <b/>
            <sz val="10"/>
            <color indexed="81"/>
            <rFont val="Tahoma"/>
            <family val="2"/>
          </rPr>
          <t>sistemas:</t>
        </r>
        <r>
          <rPr>
            <sz val="10"/>
            <color indexed="81"/>
            <rFont val="Tahoma"/>
            <family val="2"/>
          </rPr>
          <t xml:space="preserve">
En proceso:  16 (25,40%)
Cerradas: 47 (74,60%)
Total: 63</t>
        </r>
      </text>
    </comment>
    <comment ref="P3" authorId="2" shapeId="0">
      <text>
        <r>
          <rPr>
            <b/>
            <sz val="10"/>
            <color indexed="81"/>
            <rFont val="Tahoma"/>
            <family val="2"/>
          </rPr>
          <t>sistemas:</t>
        </r>
        <r>
          <rPr>
            <sz val="10"/>
            <color indexed="81"/>
            <rFont val="Tahoma"/>
            <family val="2"/>
          </rPr>
          <t xml:space="preserve">
En proceso:  16 (13,56%)
Cerradas: 102 (86,44%)
Total: 118</t>
        </r>
      </text>
    </comment>
    <comment ref="Q3" authorId="2" shapeId="0">
      <text>
        <r>
          <rPr>
            <b/>
            <sz val="10"/>
            <color indexed="81"/>
            <rFont val="Tahoma"/>
            <family val="2"/>
          </rPr>
          <t>sistemas:</t>
        </r>
        <r>
          <rPr>
            <sz val="10"/>
            <color indexed="81"/>
            <rFont val="Tahoma"/>
            <family val="2"/>
          </rPr>
          <t xml:space="preserve">
En proceso:  1 (2%)
Cerradas: 50 (98%)
Total: 51</t>
        </r>
      </text>
    </comment>
    <comment ref="R3" authorId="2" shapeId="0">
      <text>
        <r>
          <rPr>
            <b/>
            <sz val="10"/>
            <color indexed="81"/>
            <rFont val="Tahoma"/>
            <family val="2"/>
          </rPr>
          <t>sistemas:</t>
        </r>
        <r>
          <rPr>
            <sz val="10"/>
            <color indexed="81"/>
            <rFont val="Tahoma"/>
            <family val="2"/>
          </rPr>
          <t xml:space="preserve">
En proceso:  14 (8,81%)
Cerradas: 145 (91,19%)
Total: 159</t>
        </r>
      </text>
    </comment>
    <comment ref="D9" authorId="3" shapeId="0">
      <text>
        <r>
          <rPr>
            <b/>
            <sz val="9"/>
            <color indexed="81"/>
            <rFont val="Tahoma"/>
            <family val="2"/>
          </rPr>
          <t>Docente:</t>
        </r>
        <r>
          <rPr>
            <sz val="9"/>
            <color indexed="81"/>
            <rFont val="Tahoma"/>
            <family val="2"/>
          </rPr>
          <t xml:space="preserve">
</t>
        </r>
      </text>
    </comment>
    <comment ref="D10"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Documentos incompletos del proveedores para el proceso de inscripción 
</t>
        </r>
        <r>
          <rPr>
            <b/>
            <sz val="9"/>
            <color indexed="81"/>
            <rFont val="Tahoma"/>
            <family val="2"/>
          </rPr>
          <t xml:space="preserve">Tratamiento:   </t>
        </r>
        <r>
          <rPr>
            <sz val="9"/>
            <color indexed="81"/>
            <rFont val="Tahoma"/>
            <family val="2"/>
          </rPr>
          <t>Hacerles acompañamiento permanente a los proveedores en el momento de realizar la inscripción</t>
        </r>
      </text>
    </comment>
    <comment ref="D11" authorId="3" shapeId="0">
      <text>
        <r>
          <rPr>
            <b/>
            <sz val="9"/>
            <color indexed="81"/>
            <rFont val="Tahoma"/>
            <family val="2"/>
          </rPr>
          <t>Docente:</t>
        </r>
        <r>
          <rPr>
            <sz val="9"/>
            <color indexed="81"/>
            <rFont val="Tahoma"/>
            <family val="2"/>
          </rPr>
          <t xml:space="preserve">
Riesgo: Resistencia al programa de pensionados "En la ruta de mi vida"   
Tratamiento: 1. Realizar una adecuada sensibilización al momento de ofertar el programa de pensionados "En la ruta de mi vida" 
2. Tener en cuenta las recomendaciones de la población objetivo, con el fin de generar las oportunidades
</t>
        </r>
      </text>
    </comment>
    <comment ref="D18"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Cambios en la clasificación de los grupos de investigación y de reconocimiento de docentes.
</t>
        </r>
        <r>
          <rPr>
            <b/>
            <sz val="9"/>
            <color indexed="81"/>
            <rFont val="Tahoma"/>
            <family val="2"/>
          </rPr>
          <t>Tratamiento</t>
        </r>
        <r>
          <rPr>
            <sz val="9"/>
            <color indexed="81"/>
            <rFont val="Tahoma"/>
            <family val="2"/>
          </rPr>
          <t>: Es posible mitigar parte del riesgo a partir de la verificación de productos, de los soportes correspondientes y el correcto diligenciamiento de los productos en la dimensiones del modelo Minciencias.</t>
        </r>
      </text>
    </comment>
    <comment ref="D23"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hacer control previo al Incumplimiento de la RESOLUCIÓN NÚMERO 9061 de Diciembre 10 2020 de la Dian  
</t>
        </r>
        <r>
          <rPr>
            <b/>
            <sz val="9"/>
            <color indexed="81"/>
            <rFont val="Tahoma"/>
            <family val="2"/>
          </rPr>
          <t xml:space="preserve">
Tratamiento</t>
        </r>
        <r>
          <rPr>
            <sz val="9"/>
            <color indexed="81"/>
            <rFont val="Tahoma"/>
            <family val="2"/>
          </rPr>
          <t>: Hacer verificación previa de las facturas que incluyan servicios o bienes gravados, con el fin de actuar como órgano preventivo</t>
        </r>
      </text>
    </comment>
    <comment ref="D37"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"La no renovación de acreditación institucional o de programas "
Tratamiento: 
1. Consolidación de la información no contenida en el software SIGUL y alineación de las directivas de la seccional para el cumplimiento de los planes de mejoramiento del programa en línea con la normatividad vigente
2. Construcción de la información inexistente
3. Búsqueda en las diferentes fuentes de información.
4. Identificar las fuentes de información para determinar confiabilidad y veracidad
</t>
        </r>
      </text>
    </comment>
    <comment ref="D38"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Las auditorías internas de la calidad pueden presentar desviaciones en el cumplimiento del objetivo y criterios auditar; debido a la realización de los auditorias de manera remota. 
</t>
        </r>
        <r>
          <rPr>
            <b/>
            <sz val="9"/>
            <color indexed="81"/>
            <rFont val="Tahoma"/>
            <family val="2"/>
          </rPr>
          <t>Tratamiento</t>
        </r>
        <r>
          <rPr>
            <sz val="9"/>
            <color indexed="81"/>
            <rFont val="Tahoma"/>
            <family val="2"/>
          </rPr>
          <t>: Seguimiento y acompañamiento a los auditores internos de calidad Seccional Pereira</t>
        </r>
      </text>
    </comment>
    <comment ref="D40"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Documentos incompletos del proveedores para el proceso de inscripción 
</t>
        </r>
        <r>
          <rPr>
            <b/>
            <sz val="9"/>
            <color indexed="81"/>
            <rFont val="Tahoma"/>
            <family val="2"/>
          </rPr>
          <t xml:space="preserve">Tratamiento:   </t>
        </r>
        <r>
          <rPr>
            <sz val="9"/>
            <color indexed="81"/>
            <rFont val="Tahoma"/>
            <family val="2"/>
          </rPr>
          <t>Hacerles acompañamiento permanente a los proveedores en el momento de realizar la inscripción</t>
        </r>
      </text>
    </comment>
    <comment ref="D41"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Resistencia al cambio para realizar la evaluación por SEVEN
</t>
        </r>
        <r>
          <rPr>
            <b/>
            <sz val="9"/>
            <color indexed="81"/>
            <rFont val="Tahoma"/>
            <family val="2"/>
          </rPr>
          <t xml:space="preserve">Tratamiento:  </t>
        </r>
        <r>
          <rPr>
            <sz val="9"/>
            <color indexed="81"/>
            <rFont val="Tahoma"/>
            <family val="2"/>
          </rPr>
          <t>Capacitación a todos los jefes de aéreas académicas y administrativas y sus auxiliares, mostrando las bondades del sistema para la evaluación de proveedores</t>
        </r>
      </text>
    </comment>
    <comment ref="D43" authorId="3" shapeId="0">
      <text>
        <r>
          <rPr>
            <b/>
            <sz val="9"/>
            <color indexed="81"/>
            <rFont val="Tahoma"/>
            <family val="2"/>
          </rPr>
          <t>Docente:</t>
        </r>
        <r>
          <rPr>
            <sz val="9"/>
            <color indexed="81"/>
            <rFont val="Tahoma"/>
            <family val="2"/>
          </rPr>
          <t xml:space="preserve">
Riesgo: Resistencia al programa de pensionados "En la ruta de mi vida"   
Tratamiento: 1. Realizar una adecuada sensibilización al momento de ofertar el programa de pensionados "En la ruta de mi vida" 
2. Tener en cuenta las recomendaciones de la población objetivo, con el fin de generar las oportunidades
</t>
        </r>
      </text>
    </comment>
    <comment ref="D44"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Que la información de los egresados no sea ingresada de forma correcta, lo que generaría desactualización de la base de datos e información errada 
</t>
        </r>
        <r>
          <rPr>
            <b/>
            <sz val="9"/>
            <color indexed="81"/>
            <rFont val="Tahoma"/>
            <family val="2"/>
          </rPr>
          <t>Tratamiento</t>
        </r>
        <r>
          <rPr>
            <sz val="9"/>
            <color indexed="81"/>
            <rFont val="Tahoma"/>
            <family val="2"/>
          </rPr>
          <t>: Capacitación permanente y adecuado seguimiento</t>
        </r>
      </text>
    </comment>
    <comment ref="D46"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Falta de visión multicampus en la formulación de los PAT 
</t>
        </r>
        <r>
          <rPr>
            <b/>
            <sz val="9"/>
            <color indexed="81"/>
            <rFont val="Tahoma"/>
            <family val="2"/>
          </rPr>
          <t>Tratamiento</t>
        </r>
        <r>
          <rPr>
            <sz val="9"/>
            <color indexed="81"/>
            <rFont val="Tahoma"/>
            <family val="2"/>
          </rPr>
          <t>: Comunicación y motivación a las directivas nacionales para alinear los PAT con visión multicampus</t>
        </r>
      </text>
    </comment>
    <comment ref="D48"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acreditación del laboratorio de investigación del programa de Microbiologíaen ISO 17025
</t>
        </r>
        <r>
          <rPr>
            <b/>
            <sz val="9"/>
            <color indexed="81"/>
            <rFont val="Tahoma"/>
            <family val="2"/>
          </rPr>
          <t>Tratamiento:</t>
        </r>
        <r>
          <rPr>
            <sz val="9"/>
            <color indexed="81"/>
            <rFont val="Tahoma"/>
            <family val="2"/>
          </rPr>
          <t xml:space="preserve"> Seguimiento permanente a la ejecución de las actividades programadas para implementación de la norma</t>
        </r>
      </text>
    </comment>
    <comment ref="D50"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Desinterés de los docentes en la implementación de aulas virtuales  
</t>
        </r>
        <r>
          <rPr>
            <b/>
            <sz val="9"/>
            <color indexed="81"/>
            <rFont val="Tahoma"/>
            <family val="2"/>
          </rPr>
          <t xml:space="preserve">Tramiento: </t>
        </r>
        <r>
          <rPr>
            <sz val="9"/>
            <color indexed="81"/>
            <rFont val="Tahoma"/>
            <family val="2"/>
          </rPr>
          <t>Capacitación y sensibilización a los docentes en la implementación de aulas virtuales</t>
        </r>
      </text>
    </comment>
    <comment ref="D52"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Que el Ministerio de Educación niegue el registro calificado
</t>
        </r>
        <r>
          <rPr>
            <b/>
            <sz val="9"/>
            <color indexed="81"/>
            <rFont val="Tahoma"/>
            <family val="2"/>
          </rPr>
          <t xml:space="preserve">Tratamiento: </t>
        </r>
        <r>
          <rPr>
            <sz val="9"/>
            <color indexed="81"/>
            <rFont val="Tahoma"/>
            <family val="2"/>
          </rPr>
          <t xml:space="preserve"> 
1. Identificación de origen de la información.
2. Búsqueda en las diferentes fuentes de información.
3. Construcción de la información inexistentes.
4. Consolidación de la información no contenida en el software SIGUL para reporte de informes seccionales y nacionales
</t>
        </r>
      </text>
    </comment>
    <comment ref="D54"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Que no se cumplan las actualizaciones de los PEP 
</t>
        </r>
        <r>
          <rPr>
            <b/>
            <sz val="9"/>
            <color indexed="81"/>
            <rFont val="Tahoma"/>
            <family val="2"/>
          </rPr>
          <t>Tratamiento</t>
        </r>
        <r>
          <rPr>
            <sz val="9"/>
            <color indexed="81"/>
            <rFont val="Tahoma"/>
            <family val="2"/>
          </rPr>
          <t>: Recibir por parte de los Directores de Programa las capacitaciones necesarias para la actualización de los PEP.</t>
        </r>
      </text>
    </comment>
    <comment ref="D56"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Desactualización de información del E-book. 
</t>
        </r>
        <r>
          <rPr>
            <b/>
            <sz val="9"/>
            <color indexed="81"/>
            <rFont val="Tahoma"/>
            <family val="2"/>
          </rPr>
          <t>Tratamiento:</t>
        </r>
        <r>
          <rPr>
            <sz val="9"/>
            <color indexed="81"/>
            <rFont val="Tahoma"/>
            <family val="2"/>
          </rPr>
          <t xml:space="preserve"> Cada vez que se renueven los registros calificados solicitar al área de Comunicaciones la actualización de la información del E-book.</t>
        </r>
      </text>
    </comment>
    <comment ref="D58"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Cambios en la clasificación de los grupos de investigación y de reconocimiento de docentes.
</t>
        </r>
        <r>
          <rPr>
            <b/>
            <sz val="9"/>
            <color indexed="81"/>
            <rFont val="Tahoma"/>
            <family val="2"/>
          </rPr>
          <t>Tratamiento</t>
        </r>
        <r>
          <rPr>
            <sz val="9"/>
            <color indexed="81"/>
            <rFont val="Tahoma"/>
            <family val="2"/>
          </rPr>
          <t>: Es posible mitigar parte del riesgo a partir de la verificación de productos, de los soportes correspondientes y el correcto diligenciamiento de los productos en la dimensiones del modelo Minciencias.</t>
        </r>
      </text>
    </comment>
    <comment ref="D60"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Extemporaneidad en el trámite de convocatoria No.893  
</t>
        </r>
        <r>
          <rPr>
            <b/>
            <sz val="9"/>
            <color indexed="81"/>
            <rFont val="Tahoma"/>
            <family val="2"/>
          </rPr>
          <t>Tratamiento</t>
        </r>
        <r>
          <rPr>
            <sz val="9"/>
            <color indexed="81"/>
            <rFont val="Tahoma"/>
            <family val="2"/>
          </rPr>
          <t>: Sensibilizar y socializar oportunamente el proyecto formulado.</t>
        </r>
      </text>
    </comment>
    <comment ref="D61"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Información de Prácticas en Kawak incorrecta 
</t>
        </r>
        <r>
          <rPr>
            <b/>
            <sz val="9"/>
            <color indexed="81"/>
            <rFont val="Tahoma"/>
            <family val="2"/>
          </rPr>
          <t>Tratamiento</t>
        </r>
        <r>
          <rPr>
            <sz val="9"/>
            <color indexed="81"/>
            <rFont val="Tahoma"/>
            <family val="2"/>
          </rPr>
          <t>: Capacitación permanente y adecuado seguimiento por parte de los docentes</t>
        </r>
      </text>
    </comment>
    <comment ref="D62"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Que no se puedan realizar las brigadas 
</t>
        </r>
        <r>
          <rPr>
            <b/>
            <sz val="9"/>
            <color indexed="81"/>
            <rFont val="Tahoma"/>
            <family val="2"/>
          </rPr>
          <t>Tratamiento</t>
        </r>
        <r>
          <rPr>
            <sz val="9"/>
            <color indexed="81"/>
            <rFont val="Tahoma"/>
            <family val="2"/>
          </rPr>
          <t>: Hacer con antelación las gestiones necesarias con los secretarios de gobierno, para garantizar el éxito de las brigadas.</t>
        </r>
      </text>
    </comment>
    <comment ref="D64" authorId="4" shapeId="0">
      <text>
        <r>
          <rPr>
            <b/>
            <sz val="9"/>
            <color indexed="81"/>
            <rFont val="Tahoma"/>
            <family val="2"/>
          </rPr>
          <t>Adriana Patricia:</t>
        </r>
        <r>
          <rPr>
            <sz val="9"/>
            <color indexed="81"/>
            <rFont val="Tahoma"/>
            <family val="2"/>
          </rPr>
          <t xml:space="preserve">
Fallas de infraestructura tecnológica para la prestación de los servicios virtuales SIBUL
Tratamiento:  Asignar un responsable de monitorear el acceso a las bases de datos</t>
        </r>
      </text>
    </comment>
    <comment ref="D66"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hacer control previo al Incumplimiento de la RESOLUCIÓN NÚMERO 9061 de Diciembre 10 2020 de la Dian  
</t>
        </r>
        <r>
          <rPr>
            <b/>
            <sz val="9"/>
            <color indexed="81"/>
            <rFont val="Tahoma"/>
            <family val="2"/>
          </rPr>
          <t xml:space="preserve">
Tratamiento</t>
        </r>
        <r>
          <rPr>
            <sz val="9"/>
            <color indexed="81"/>
            <rFont val="Tahoma"/>
            <family val="2"/>
          </rPr>
          <t>: Hacer verificación previa de las facturas que incluyan servicios o bienes gravados, con el fin de actuar como órgano preventivo</t>
        </r>
      </text>
    </comment>
    <comment ref="D68" authorId="3" shapeId="0">
      <text>
        <r>
          <rPr>
            <b/>
            <sz val="9"/>
            <color indexed="81"/>
            <rFont val="Tahoma"/>
            <family val="2"/>
          </rPr>
          <t xml:space="preserve">Docente:
Gestión documental (Riesgos nacionales):  
ID73: Riesgo (2019):  </t>
        </r>
        <r>
          <rPr>
            <sz val="9"/>
            <color indexed="81"/>
            <rFont val="Tahoma"/>
            <family val="2"/>
          </rPr>
          <t xml:space="preserve">Pérdida, modificación o deterioro biológico de los documentos </t>
        </r>
        <r>
          <rPr>
            <b/>
            <sz val="9"/>
            <color indexed="81"/>
            <rFont val="Tahoma"/>
            <family val="2"/>
          </rPr>
          <t xml:space="preserve">
Tratamiento: 
1. </t>
        </r>
        <r>
          <rPr>
            <sz val="9"/>
            <color indexed="81"/>
            <rFont val="Tahoma"/>
            <family val="2"/>
          </rPr>
          <t>Realizar seguimiento de las condiciones de humedad, temperatura, locativas y de seguridad de los depósitos.
2. Realizar verificación de la integridad de los documentos recepcionados, radicados, transferidos, consultados y/o prestados en el momento de la devolución o entrega de los mismos.</t>
        </r>
      </text>
    </comment>
    <comment ref="D69" authorId="3" shapeId="0">
      <text>
        <r>
          <rPr>
            <b/>
            <sz val="9"/>
            <color indexed="81"/>
            <rFont val="Tahoma"/>
            <family val="2"/>
          </rPr>
          <t xml:space="preserve">Docente:
Gestión documental (Riesgos nacionales):  
ID78: Riesgo (2019):  </t>
        </r>
        <r>
          <rPr>
            <sz val="9"/>
            <color indexed="81"/>
            <rFont val="Tahoma"/>
            <family val="2"/>
          </rPr>
          <t xml:space="preserve">Desactualización de Tablas de Retención Documental </t>
        </r>
        <r>
          <rPr>
            <b/>
            <sz val="9"/>
            <color indexed="81"/>
            <rFont val="Tahoma"/>
            <family val="2"/>
          </rPr>
          <t xml:space="preserve">
Tratamiento: 
</t>
        </r>
        <r>
          <rPr>
            <sz val="9"/>
            <color indexed="81"/>
            <rFont val="Tahoma"/>
            <family val="2"/>
          </rPr>
          <t xml:space="preserve">Teniendo en cuenta los cambios de estructura orgánica y de funciones que se han generado en los últimos años con los cambios administrativos, y, que probablemente se ha generado documentación adicional en las UAA y en los procesos en general a causa del cambio en el alcance del SGC y de los proyectos de integración tecnológica, se debe realizar una actualización delas TRD, dejando la evidencia en la bitácora, para garantizar que las UAA y los procesos continúen con el proceso de clasificación y organización documental.
</t>
        </r>
      </text>
    </comment>
    <comment ref="D71"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Facturación Electrónica
</t>
        </r>
        <r>
          <rPr>
            <b/>
            <sz val="9"/>
            <color indexed="81"/>
            <rFont val="Tahoma"/>
            <family val="2"/>
          </rPr>
          <t xml:space="preserve">Tratamiento: </t>
        </r>
        <r>
          <rPr>
            <sz val="9"/>
            <color indexed="81"/>
            <rFont val="Tahoma"/>
            <family val="2"/>
          </rPr>
          <t>Se hace necesario dar capacitación a las siguientes áreas: 1. Registro y control 
2. Auxiliares de Tesorería 
3. Auxiliares de Contabilidad 
4. Centro de conciliación Alberto Mesa Abadía 
5. Promoción y mercadeo</t>
        </r>
      </text>
    </comment>
    <comment ref="D73"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Resistencia al cambio evaluación de desempeño por KACTUS
</t>
        </r>
        <r>
          <rPr>
            <b/>
            <sz val="9"/>
            <color indexed="81"/>
            <rFont val="Tahoma"/>
            <family val="2"/>
          </rPr>
          <t>Tratamiento</t>
        </r>
        <r>
          <rPr>
            <sz val="9"/>
            <color indexed="81"/>
            <rFont val="Tahoma"/>
            <family val="2"/>
          </rPr>
          <t>:  CAPACITACIÓN A LIDERES DE PROCESO EN IMPLEMENTACIÓN DE LA EVALUACIÓN DE desempeño A TRAVÉS DEL APLICATIVO KACTUS</t>
        </r>
      </text>
    </comment>
    <comment ref="D74"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Incumplimiento de requisitos para trabajo en alturas
</t>
        </r>
        <r>
          <rPr>
            <b/>
            <sz val="9"/>
            <color indexed="81"/>
            <rFont val="Tahoma"/>
            <family val="2"/>
          </rPr>
          <t>Tratamiento</t>
        </r>
        <r>
          <rPr>
            <sz val="9"/>
            <color indexed="81"/>
            <rFont val="Tahoma"/>
            <family val="2"/>
          </rPr>
          <t>:  Solicitar programación previa de trabajo en alturas a servicios generales, realizar acompañamiento a las tareas críticas, y hacer seguimiento al cumplimiento de requisitos</t>
        </r>
      </text>
    </comment>
    <comment ref="D76"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funcione correctamente la nueva versión de seven
</t>
        </r>
        <r>
          <rPr>
            <b/>
            <sz val="9"/>
            <color indexed="81"/>
            <rFont val="Tahoma"/>
            <family val="2"/>
          </rPr>
          <t>Tratamiento</t>
        </r>
        <r>
          <rPr>
            <sz val="9"/>
            <color indexed="81"/>
            <rFont val="Tahoma"/>
            <family val="2"/>
          </rPr>
          <t>: hacer control y seguimiento a la realización de todas las las´pruebas para que la actualización funcione correctamente</t>
        </r>
      </text>
    </comment>
    <comment ref="D78"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Que no se realice oportunamten la parametrizaicon del sistema para la solicitud de preparatorio
</t>
        </r>
        <r>
          <rPr>
            <b/>
            <sz val="9"/>
            <color indexed="81"/>
            <rFont val="Tahoma"/>
            <family val="2"/>
          </rPr>
          <t xml:space="preserve">Tratamiento:  </t>
        </r>
        <r>
          <rPr>
            <sz val="9"/>
            <color indexed="81"/>
            <rFont val="Tahoma"/>
            <family val="2"/>
          </rPr>
          <t>Realizar capacitación a los jefes de área, sobre el buen manejo de la parametrización de las fechas de preparatorios, permitiendo la importancia de cumplir con la programación de las fechas, para que los estudiantes puedan realizar sus solicitudes, en los tiempos estipulados</t>
        </r>
      </text>
    </comment>
    <comment ref="D80"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FALLAS EN EL SISTEMAS DE IDENTIFICACION DE ACCESO CON TARJETAS
</t>
        </r>
        <r>
          <rPr>
            <b/>
            <sz val="9"/>
            <color indexed="81"/>
            <rFont val="Tahoma"/>
            <family val="2"/>
          </rPr>
          <t xml:space="preserve">
Tratamiento</t>
        </r>
        <r>
          <rPr>
            <sz val="9"/>
            <color indexed="81"/>
            <rFont val="Tahoma"/>
            <family val="2"/>
          </rPr>
          <t>: CONTRATO DE MANTENIMIENTO DEL SOFTWARE Y EQUIPAMENTO CON TIEMPOS ADECUADOS DE RESPUESTA.</t>
        </r>
      </text>
    </comment>
    <comment ref="D81"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:Deterioro Jardín ZEN  
</t>
        </r>
        <r>
          <rPr>
            <b/>
            <sz val="9"/>
            <color indexed="81"/>
            <rFont val="Tahoma"/>
            <family val="2"/>
          </rPr>
          <t>Tratamiento</t>
        </r>
        <r>
          <rPr>
            <sz val="9"/>
            <color indexed="81"/>
            <rFont val="Tahoma"/>
            <family val="2"/>
          </rPr>
          <t>: Cronograma anual de Mantenimiento del Jardín ZEN</t>
        </r>
      </text>
    </comment>
  </commentList>
</comments>
</file>

<file path=xl/sharedStrings.xml><?xml version="1.0" encoding="utf-8"?>
<sst xmlns="http://schemas.openxmlformats.org/spreadsheetml/2006/main" count="264" uniqueCount="200">
  <si>
    <t>PROCESO</t>
  </si>
  <si>
    <t>TOTAL</t>
  </si>
  <si>
    <t>No. DE RIESGOS</t>
  </si>
  <si>
    <t>Operativo</t>
  </si>
  <si>
    <t>De cumplimiento</t>
  </si>
  <si>
    <t xml:space="preserve">Reputacional y tecnologico </t>
  </si>
  <si>
    <t>CERRADAS</t>
  </si>
  <si>
    <t>AC</t>
  </si>
  <si>
    <t>GA</t>
  </si>
  <si>
    <t>BU</t>
  </si>
  <si>
    <t>DE</t>
  </si>
  <si>
    <t>DOC- salud</t>
  </si>
  <si>
    <t>DOC- Ing</t>
  </si>
  <si>
    <t>DOC- Facciencias</t>
  </si>
  <si>
    <t>INT</t>
  </si>
  <si>
    <t>INV</t>
  </si>
  <si>
    <t>PS</t>
  </si>
  <si>
    <t>GB</t>
  </si>
  <si>
    <t>GC</t>
  </si>
  <si>
    <t>GDO</t>
  </si>
  <si>
    <t>GF</t>
  </si>
  <si>
    <t>GH</t>
  </si>
  <si>
    <t>GI</t>
  </si>
  <si>
    <t>GR</t>
  </si>
  <si>
    <t>GS</t>
  </si>
  <si>
    <t>TIPO</t>
  </si>
  <si>
    <t xml:space="preserve">Tecnológico </t>
  </si>
  <si>
    <t>2007- 1</t>
  </si>
  <si>
    <t>2007-2</t>
  </si>
  <si>
    <t>2008-1</t>
  </si>
  <si>
    <t>2008-2</t>
  </si>
  <si>
    <t>2009-1</t>
  </si>
  <si>
    <t>2009-2</t>
  </si>
  <si>
    <t>2010-1</t>
  </si>
  <si>
    <t>2010-2</t>
  </si>
  <si>
    <t>2011-1</t>
  </si>
  <si>
    <t>2011-2</t>
  </si>
  <si>
    <t>2012-1</t>
  </si>
  <si>
    <t>2012-2</t>
  </si>
  <si>
    <t>2013-1</t>
  </si>
  <si>
    <t>2013-2</t>
  </si>
  <si>
    <t>2014-1</t>
  </si>
  <si>
    <t>2014-2</t>
  </si>
  <si>
    <r>
      <t>78,00%</t>
    </r>
    <r>
      <rPr>
        <b/>
        <sz val="10"/>
        <rFont val="Arial"/>
        <family val="2"/>
      </rPr>
      <t> </t>
    </r>
  </si>
  <si>
    <t>AÑO</t>
  </si>
  <si>
    <t>2019 - 2020</t>
  </si>
  <si>
    <t>% MITIGACIÓN</t>
  </si>
  <si>
    <t>TOTAL RIESGOS</t>
  </si>
  <si>
    <t>UNIVERSIDAD LIBRE SECCIONAL PEREIRA
CONSOLIDADO RIESGOS Y OPORTUNIDADES  2021</t>
  </si>
  <si>
    <t>SEGUIMIENTO</t>
  </si>
  <si>
    <t>Seguimiento ______ 2021</t>
  </si>
  <si>
    <t>% CUMP</t>
  </si>
  <si>
    <t>riesgo ID 211</t>
  </si>
  <si>
    <t xml:space="preserve">Normativo </t>
  </si>
  <si>
    <t>Riesgo Nal ID405</t>
  </si>
  <si>
    <r>
      <rPr>
        <b/>
        <sz val="8"/>
        <rFont val="Calibri"/>
        <family val="2"/>
        <scheme val="minor"/>
      </rPr>
      <t>Cerrada y permanente</t>
    </r>
    <r>
      <rPr>
        <sz val="8"/>
        <rFont val="Calibri"/>
        <family val="2"/>
        <scheme val="minor"/>
      </rPr>
      <t xml:space="preserve">: </t>
    </r>
    <r>
      <rPr>
        <sz val="7"/>
        <rFont val="Calibri"/>
        <family val="2"/>
        <scheme val="minor"/>
      </rPr>
      <t>Se tiene implementado el sistema de información de calidad (kawak) en todos sus módulos (auditorias e inspecciones, riesgos y oportunidades, indicadores, mejoramiento continuo, gestión de cambio, comités institucionales, servicio al cliente)  se tiene implementado el registro y segumiento a las prácticas empresariales, el proceso de entrevista para pregrado, con el fin de generar alertas de seguimientos y controles al cierre eficaz de acciones</t>
    </r>
  </si>
  <si>
    <t>riesgo ID 363</t>
  </si>
  <si>
    <r>
      <rPr>
        <b/>
        <sz val="8"/>
        <rFont val="Calibri"/>
        <family val="2"/>
        <scheme val="minor"/>
      </rPr>
      <t>Cerrada</t>
    </r>
    <r>
      <rPr>
        <sz val="8"/>
        <rFont val="Calibri"/>
        <family val="2"/>
        <scheme val="minor"/>
      </rPr>
      <t>:  Se inició el proceso a partir de enero de 2021, el cual es permanente, se ha enviado correos a todos los proveedores adjuntando el paso a paso para el registro nacional de proveedores, se aclara que si ya hicieron la inscripción solo deben enviar la actualización de los siguietes documentos:  RUT del año vigente, certificación bancaria y cámara de comercio.</t>
    </r>
  </si>
  <si>
    <t>Riesgo ID 364</t>
  </si>
  <si>
    <r>
      <rPr>
        <b/>
        <sz val="8"/>
        <color rgb="FFFF0000"/>
        <rFont val="Calibri"/>
        <family val="2"/>
        <scheme val="minor"/>
      </rPr>
      <t>En proceso</t>
    </r>
    <r>
      <rPr>
        <sz val="8"/>
        <rFont val="Calibri"/>
        <family val="2"/>
        <scheme val="minor"/>
      </rPr>
      <t>:  Se prevé la implementación en el período 2022-2, actualmente se están solicitando los usuarios y contraseñas a la administradora del aplicativo SEVEN.  Actualmente se está utilizando el formato físico con el fin de no atrasar el proceso</t>
    </r>
  </si>
  <si>
    <t>riesgo ID 381</t>
  </si>
  <si>
    <t xml:space="preserve">Operativo </t>
  </si>
  <si>
    <r>
      <rPr>
        <b/>
        <sz val="8"/>
        <rFont val="Calibri"/>
        <family val="2"/>
        <scheme val="minor"/>
      </rPr>
      <t>Cerrada y permanente</t>
    </r>
    <r>
      <rPr>
        <sz val="8"/>
        <rFont val="Calibri"/>
        <family val="2"/>
        <scheme val="minor"/>
      </rPr>
      <t>:  En mayo de 2021se llevó a cabo la ceremonia de reconocimiento de manera virtual como inicio del nuevo programa para  pensionados de la Seccional en la Ruta de mi vida, se homenajearon a 15 docentes y admirativos.  A los cuales se les hizo entrega de una resolución firmada por la Presidencia y  Rectoría Seccional.  
Dentro del programa las coordinaciones elaboraron las actividades correspondientes ofrecidas a la población, donde se realizó convocatoria  por medio electrónico y telefónico.  No hubo respuesta</t>
    </r>
  </si>
  <si>
    <t>riesgo ID 373</t>
  </si>
  <si>
    <r>
      <rPr>
        <b/>
        <sz val="8"/>
        <rFont val="Calibri"/>
        <family val="2"/>
        <scheme val="minor"/>
      </rPr>
      <t>Cerrado y permanente</t>
    </r>
    <r>
      <rPr>
        <sz val="8"/>
        <rFont val="Calibri"/>
        <family val="2"/>
        <scheme val="minor"/>
      </rPr>
      <t>:  Se implementó el sistema de adviser de actualización de egresados del orden nacional: Se actualizaron por este medio 229 egresados y por el sistema normal de la oficina de egresados fueron 13.792 (incluye adviser)</t>
    </r>
  </si>
  <si>
    <t>riesgo ID 380</t>
  </si>
  <si>
    <t xml:space="preserve">Estrategico </t>
  </si>
  <si>
    <t>riesgo ID 376</t>
  </si>
  <si>
    <r>
      <rPr>
        <b/>
        <sz val="8"/>
        <color rgb="FFFF0000"/>
        <rFont val="Calibri"/>
        <family val="2"/>
        <scheme val="minor"/>
      </rPr>
      <t xml:space="preserve">En proceso: </t>
    </r>
    <r>
      <rPr>
        <sz val="8"/>
        <rFont val="Calibri"/>
        <family val="2"/>
        <scheme val="minor"/>
      </rPr>
      <t xml:space="preserve"> Se tiene proyectada para la próxima vigencia, 2022, continuar con la implementación de la norma en cuanto a infraestructura y solicitar la visita de preauditoria para realizar las acciones de mejora a que haya lugar y solicitar finalmente la visita de los auditores de calidad a que haya lugar</t>
    </r>
  </si>
  <si>
    <t>DOC- Derecho CPS</t>
  </si>
  <si>
    <t>riesgo ID 369</t>
  </si>
  <si>
    <r>
      <rPr>
        <b/>
        <sz val="8"/>
        <rFont val="Calibri"/>
        <family val="2"/>
        <scheme val="minor"/>
      </rPr>
      <t>Cerrada y permanente</t>
    </r>
    <r>
      <rPr>
        <sz val="8"/>
        <rFont val="Calibri"/>
        <family val="2"/>
        <scheme val="minor"/>
      </rPr>
      <t xml:space="preserve">: Durante la vigencia se implementaron 10 aulas con un total de 13 profesores, el poco incremento se debió a la utilización de la plataforma microsoft teams como principal apoyo a la presencialidad asistida por efectos de la pandemia, 
</t>
    </r>
  </si>
  <si>
    <t xml:space="preserve">riesgo 163 </t>
  </si>
  <si>
    <t>Estratégico</t>
  </si>
  <si>
    <r>
      <rPr>
        <b/>
        <sz val="8"/>
        <rFont val="Calibri"/>
        <family val="2"/>
        <scheme val="minor"/>
      </rPr>
      <t>Cerrada y permanente</t>
    </r>
    <r>
      <rPr>
        <sz val="8"/>
        <rFont val="Calibri"/>
        <family val="2"/>
        <scheme val="minor"/>
      </rPr>
      <t xml:space="preserve">: Se tiene claramente definido el origen de la información primaria
Se realiza búsqueda de información cada vez que se requiere
Desde la Facultad de ingenierías se tiene la cultura del registro de la información cada vez que se realizan actividades o eventos
Registro oportunos por los aplicativos que tributan al SIGUL
</t>
    </r>
  </si>
  <si>
    <t>riesgo ID 370</t>
  </si>
  <si>
    <r>
      <rPr>
        <b/>
        <sz val="8"/>
        <color rgb="FFFF0000"/>
        <rFont val="Calibri"/>
        <family val="2"/>
        <scheme val="minor"/>
      </rPr>
      <t>En proceso</t>
    </r>
    <r>
      <rPr>
        <sz val="8"/>
        <rFont val="Calibri"/>
        <family val="2"/>
        <scheme val="minor"/>
      </rPr>
      <t xml:space="preserve">:  Debido a priorización desde la sede principal de implementar los resultados de aprendizaje de programa, se suspendió termporalmente el rediseño de los PEP de la Facultad bajo concepto multicampus, por lo cual se culminará el procesos durante la vigencia 2022.
</t>
    </r>
  </si>
  <si>
    <t>riesgo ID 382</t>
  </si>
  <si>
    <t>riesgo ID 383</t>
  </si>
  <si>
    <r>
      <rPr>
        <b/>
        <sz val="8"/>
        <rFont val="Calibri"/>
        <family val="2"/>
        <scheme val="minor"/>
      </rPr>
      <t>Cerrado y permanente:</t>
    </r>
    <r>
      <rPr>
        <sz val="8"/>
        <rFont val="Calibri"/>
        <family val="2"/>
        <scheme val="minor"/>
      </rPr>
      <t xml:space="preserve">
1. Se realizó seguimiento  al cumplimiento de los requisitos de la convocatoria para la clasificación de grupos en cada uno de los grupos de investigación . 
2. Se realizó capacitación a los docentes investigadores sobre el modelo de MINCIENCIAS  
3. Se realizó capacitación a los docentes investigadores en generación de nuevo conocimiento en Mendelev</t>
    </r>
  </si>
  <si>
    <r>
      <rPr>
        <b/>
        <sz val="8"/>
        <rFont val="Calibri"/>
        <family val="2"/>
        <scheme val="minor"/>
      </rPr>
      <t>Cerrado y permanente</t>
    </r>
    <r>
      <rPr>
        <sz val="8"/>
        <rFont val="Calibri"/>
        <family val="2"/>
        <scheme val="minor"/>
      </rPr>
      <t>:  Se realizó el tramite pertinente ante MINCIENCIAS, logrando la firma del contrato de financiación del proyecto</t>
    </r>
  </si>
  <si>
    <t>riesgo ID 371</t>
  </si>
  <si>
    <r>
      <rPr>
        <b/>
        <sz val="8"/>
        <rFont val="Calibri"/>
        <family val="2"/>
        <scheme val="minor"/>
      </rPr>
      <t>Cerrada y permanente:</t>
    </r>
    <r>
      <rPr>
        <sz val="8"/>
        <rFont val="Calibri"/>
        <family val="2"/>
        <scheme val="minor"/>
      </rPr>
      <t xml:space="preserve">  Se viene trabajando con los entes territoriales en proyectos de impacto social que contribuyen a la transformación del territorio . Se trabajó con la alcaldía de Pereira en el fortalecimiento del nodo de biotecnología.</t>
    </r>
  </si>
  <si>
    <t>riesgo ID 372</t>
  </si>
  <si>
    <t>Tecnologico</t>
  </si>
  <si>
    <r>
      <rPr>
        <b/>
        <sz val="8"/>
        <rFont val="Calibri"/>
        <family val="2"/>
        <scheme val="minor"/>
      </rPr>
      <t>Cerrado y permanente</t>
    </r>
    <r>
      <rPr>
        <sz val="8"/>
        <rFont val="Calibri"/>
        <family val="2"/>
        <scheme val="minor"/>
      </rPr>
      <t>:  Durante el año 2021 se implementó el registro de seguimiento de las prácticas empresariales por el kawak y se obtuvieron los registros esperados.  Una vez finalizado el 2021-2 se identificó falta de soportes por parte de algunos estudiantes en el sistema, razón por la cual se recibieron posteriormente a través del correo electrónico (empresarial.pei@unilibre.edu.co)</t>
    </r>
  </si>
  <si>
    <t>riesgo ID 375</t>
  </si>
  <si>
    <r>
      <rPr>
        <b/>
        <sz val="8"/>
        <rFont val="Calibri"/>
        <family val="2"/>
        <scheme val="minor"/>
      </rPr>
      <t>Cerrada y permanente:</t>
    </r>
    <r>
      <rPr>
        <sz val="8"/>
        <rFont val="Calibri"/>
        <family val="2"/>
        <scheme val="minor"/>
      </rPr>
      <t xml:space="preserve">  Durante el segundo semestre del año, se han realizado 3 brigadas jurídicas : Una en el parque industrial , AMCOVE y la Conciliaton del Minjusticia</t>
    </r>
  </si>
  <si>
    <t>riesgo 427</t>
  </si>
  <si>
    <r>
      <rPr>
        <b/>
        <sz val="8"/>
        <rFont val="Calibri"/>
        <family val="2"/>
        <scheme val="minor"/>
      </rPr>
      <t xml:space="preserve">Cerrado:  </t>
    </r>
    <r>
      <rPr>
        <sz val="8"/>
        <rFont val="Calibri"/>
        <family val="2"/>
        <scheme val="minor"/>
      </rPr>
      <t>En consenso nacional, se asignó como responsable del monitoreo del Ezproxi a la Directora de la Biblioteca de la Seccional Pereira</t>
    </r>
  </si>
  <si>
    <t>riesgo ID 366</t>
  </si>
  <si>
    <r>
      <rPr>
        <b/>
        <sz val="8"/>
        <rFont val="Calibri"/>
        <family val="2"/>
        <scheme val="minor"/>
      </rPr>
      <t xml:space="preserve">Cerrada y permanente: </t>
    </r>
    <r>
      <rPr>
        <sz val="8"/>
        <rFont val="Calibri"/>
        <family val="2"/>
        <scheme val="minor"/>
      </rPr>
      <t xml:space="preserve"> Se hace control previo a las facturas que incluyen  servicios o bienes grabados , actuando asi preventivamente</t>
    </r>
  </si>
  <si>
    <t>riesgo ID73</t>
  </si>
  <si>
    <r>
      <rPr>
        <b/>
        <sz val="8"/>
        <rFont val="Calibri"/>
        <family val="2"/>
        <scheme val="minor"/>
      </rPr>
      <t>Cerrada y permanente</t>
    </r>
    <r>
      <rPr>
        <sz val="8"/>
        <rFont val="Calibri"/>
        <family val="2"/>
        <scheme val="minor"/>
      </rPr>
      <t xml:space="preserve">:  Se realiza el monitoreo y seguimiento de las condiciones ambientales del depósito de Archivo Central de forma mensual a través de un formato seccional,  se registra a diario este seguimiento.
Se realizo el mantenimiento, orden y aseo del depósito de Archivo Central, que implica la limpieza de todos los estantes, pisos, paredes y unidades de conservación, incluyendo el aspirado interno y externo de los mobiliarios de archivo. Toda esta labor fue realizada por el personal de ASSERVI con el acompañamiento del personal de Gestión Documental, el día sábado 13 de marzo, de 9:00 a.m. a 12:00m.
</t>
    </r>
  </si>
  <si>
    <t>riesgo ID78</t>
  </si>
  <si>
    <r>
      <rPr>
        <b/>
        <sz val="8"/>
        <color rgb="FFFF0000"/>
        <rFont val="Calibri"/>
        <family val="2"/>
        <scheme val="minor"/>
      </rPr>
      <t>En proceso</t>
    </r>
    <r>
      <rPr>
        <sz val="8"/>
        <rFont val="Calibri"/>
        <family val="2"/>
        <scheme val="minor"/>
      </rPr>
      <t>: Se realizó socialización en Comité Primario de Gestión Documental en la sede principal en el que se contemplaron  los cambios necesarios en el proceso de Actualización de TRD. Actividad que se llevó a cabo con todas las seccionales de manera remota, pendiente socializar con los líderes de proceso de las seccionales las TRD aprobadas</t>
    </r>
  </si>
  <si>
    <t>riesgo ID 346</t>
  </si>
  <si>
    <t xml:space="preserve">Financiero </t>
  </si>
  <si>
    <r>
      <rPr>
        <b/>
        <sz val="8"/>
        <rFont val="Calibri"/>
        <family val="2"/>
        <scheme val="minor"/>
      </rPr>
      <t>Cerrada y permanente:</t>
    </r>
    <r>
      <rPr>
        <sz val="8"/>
        <rFont val="Calibri"/>
        <family val="2"/>
        <scheme val="minor"/>
      </rPr>
      <t xml:space="preserve"> Se tiene implementada la facturación electrónica en la seccional, cumpliendo con las normas fiscales</t>
    </r>
  </si>
  <si>
    <t>riesgo ID 365</t>
  </si>
  <si>
    <r>
      <rPr>
        <b/>
        <sz val="8"/>
        <rFont val="Calibri"/>
        <family val="2"/>
        <scheme val="minor"/>
      </rPr>
      <t xml:space="preserve">Cerrada y permanente:  </t>
    </r>
    <r>
      <rPr>
        <sz val="8"/>
        <rFont val="Calibri"/>
        <family val="2"/>
        <scheme val="minor"/>
      </rPr>
      <t>En el mes de febrero de 2022, se realizó capacitación a los Jefes de áreas académicas y administrativas para la realización de la evaluación de desempeño por el aplicativo KACTUS.</t>
    </r>
  </si>
  <si>
    <t>riesgo ID 385</t>
  </si>
  <si>
    <r>
      <rPr>
        <b/>
        <sz val="8"/>
        <rFont val="Calibri"/>
        <family val="2"/>
        <scheme val="minor"/>
      </rPr>
      <t xml:space="preserve">Cerrada y permanente: </t>
    </r>
    <r>
      <rPr>
        <sz val="8"/>
        <rFont val="Calibri"/>
        <family val="2"/>
        <scheme val="minor"/>
      </rPr>
      <t xml:space="preserve"> Se programaron y ejecutaron las capacitaciones de trabajo en alturas para la persona encargada en servicios generales y un funcionario de Bienestar Universitario, quien hará las veces de Coordinador de trabajo en alturas, cumpliendo así con la resolución No. 1409 de 2012</t>
    </r>
  </si>
  <si>
    <t>riesgo ID 377</t>
  </si>
  <si>
    <r>
      <rPr>
        <b/>
        <sz val="8"/>
        <rFont val="Calibri"/>
        <family val="2"/>
        <scheme val="minor"/>
      </rPr>
      <t xml:space="preserve">Cerrada y permanente:  </t>
    </r>
    <r>
      <rPr>
        <sz val="8"/>
        <rFont val="Calibri"/>
        <family val="2"/>
        <scheme val="minor"/>
      </rPr>
      <t xml:space="preserve"> Se hizo  control y seguimiento a la realización de todas las las´pruebas logrando que la  actualización funcionara de manera correcta, actividad que se realiza cada que la sede principal informa de las actualizaciones</t>
    </r>
  </si>
  <si>
    <t>riesgo ID 362</t>
  </si>
  <si>
    <r>
      <rPr>
        <b/>
        <sz val="8"/>
        <rFont val="Calibri"/>
        <family val="2"/>
        <scheme val="minor"/>
      </rPr>
      <t xml:space="preserve">Cerrada y permanente:  </t>
    </r>
    <r>
      <rPr>
        <sz val="8"/>
        <rFont val="Calibri"/>
        <family val="2"/>
        <scheme val="minor"/>
      </rPr>
      <t>Desde junio de 2021, se habilitó la plataforma para que los estudiantes realicen las solicitudes de preparatorios a través de la plataforma SINUGWT, previa capacitación a estudiantes y Jefes de Área</t>
    </r>
  </si>
  <si>
    <t>riesgo ID 379</t>
  </si>
  <si>
    <r>
      <rPr>
        <b/>
        <sz val="8"/>
        <rFont val="Calibri"/>
        <family val="2"/>
        <scheme val="minor"/>
      </rPr>
      <t>Cerrado</t>
    </r>
    <r>
      <rPr>
        <sz val="8"/>
        <rFont val="Calibri"/>
        <family val="2"/>
        <scheme val="minor"/>
      </rPr>
      <t>: Se renovó el contrato de mantenimiento del software y equipamiento con tiempos adecuados de respuesta en el mes de noviembre de 2021, lo cual previene fallas en el sistema de identificación de acceso con tarjetas</t>
    </r>
  </si>
  <si>
    <t>Riesgo ID 384</t>
  </si>
  <si>
    <t>CUADRO COMPARATIVO - OPORTUNIDADES DE MEJORA RIESGOS</t>
  </si>
  <si>
    <t>% CUMPLIMIENTO</t>
  </si>
  <si>
    <t>ASEGURAMIENTO DE LA CALIDAD ACADÉMICA</t>
  </si>
  <si>
    <t>Riesgo ID 468</t>
  </si>
  <si>
    <t xml:space="preserve">Estratégico </t>
  </si>
  <si>
    <t>Riesgo:  Que no se obtenga el posicionamiento esperado por los emprendedores
Acciones para mitigar o reducir el Riesgo Seguimiento y control al proyecto UNIMARKET para validar posicionamiento y eficacia.</t>
  </si>
  <si>
    <t>riesgo ID 469</t>
  </si>
  <si>
    <t>riesgo 476</t>
  </si>
  <si>
    <t>Tecnología</t>
  </si>
  <si>
    <t xml:space="preserve">Riesgo: Que el estudiante no obtenga oportunamente la certificación de la acreditación en inglés B1 para su grado
Tratamiento: Seguimiento y control del proceso de inglés </t>
  </si>
  <si>
    <t>INVESTIGACIÓN</t>
  </si>
  <si>
    <t>riesgo ID 464</t>
  </si>
  <si>
    <t>PROYECCIÓN SOCIAL</t>
  </si>
  <si>
    <t>riesgo ID 466
Dirección PS</t>
  </si>
  <si>
    <t>GESTIÓN DE BIBLIOTECA</t>
  </si>
  <si>
    <t>Riesgo: Que no se dé efectividad en la interacción entre investigaciones, proyección social y biblioteca.
Oportunidad de mejora:  Lograr la participación entre investigaciones, proyección social y biblioteca.</t>
  </si>
  <si>
    <t>GESTIÓN DOCUMENTAL</t>
  </si>
  <si>
    <t>riesgo ID472</t>
  </si>
  <si>
    <t>GESTION HUMANA</t>
  </si>
  <si>
    <t>riesgo ID 475</t>
  </si>
  <si>
    <t>GESTION DE INFORMÁTICA</t>
  </si>
  <si>
    <t>riesgo ID 467</t>
  </si>
  <si>
    <t>Riesgo:  Incorrecta parametrización del módulo de evaluación de desempeño (Que el cargo no esté incluido en la parametrización, lo que genera que el usaurio no pueda hacer la evaluacón de desempeño  )
Tratamiento:  Vericar que todos los cargos a evaluar estén parametrizados correctamente en el módulo de evaluación del desempeño</t>
  </si>
  <si>
    <t>GESTIÓN DE ADMISIONES Y REGISTROS</t>
  </si>
  <si>
    <t>riesgo ID 470</t>
  </si>
  <si>
    <r>
      <rPr>
        <b/>
        <sz val="8"/>
        <rFont val="Calibri"/>
        <family val="2"/>
        <scheme val="minor"/>
      </rPr>
      <t xml:space="preserve">Cerradas y permanentes: </t>
    </r>
    <r>
      <rPr>
        <sz val="8"/>
        <rFont val="Calibri"/>
        <family val="2"/>
        <scheme val="minor"/>
      </rPr>
      <t xml:space="preserve">
</t>
    </r>
    <r>
      <rPr>
        <sz val="7"/>
        <rFont val="Calibri"/>
        <family val="2"/>
        <scheme val="minor"/>
      </rPr>
      <t>1. A través de las matrices SIACA y plantilla enviadas por la sede principal, diseñadas para recolectar la información del proceso de autoevaluación , los líderes de factor con sus respectivos equipos de trabajo y acudiendo a la fuente registraron la información solicitada de 5 años atrás.  Esta información fue analizada resaltando las evidencias de evolución de acuerdo a los indicadores del CNA.
2. Las unidades académicas y administrativas de la seccional como fuente de información primaria aportaron toda la información de acuerdo a su competencia evidenciando su gestión de los últimos 5 años. También jugó un papel muy importante los sistemas de información SIGUL.
3. Adicional a lo mencionado en el punto 1 y 2, y a raíz de que el modelo de autoevaluación de la institución aumentó el número de indicadores a medir fue necesario construir repositorios de información no registrada, lo que contribuyó a complementar la información.</t>
    </r>
  </si>
  <si>
    <r>
      <rPr>
        <b/>
        <sz val="8"/>
        <rFont val="Calibri"/>
        <family val="2"/>
        <scheme val="minor"/>
      </rPr>
      <t>Cerrado y permanente</t>
    </r>
    <r>
      <rPr>
        <sz val="8"/>
        <rFont val="Calibri"/>
        <family val="2"/>
        <scheme val="minor"/>
      </rPr>
      <t>: Se hizo socialización a través de boletín informativo a toda la comunidad, igualmente se tiene publicado el E-Book de todas las seccionales en el micrositio , para el período 2022, se espera tenerlo como boletín estadístico de la seccional de los últimos 5 años</t>
    </r>
  </si>
  <si>
    <r>
      <rPr>
        <b/>
        <sz val="8"/>
        <color rgb="FFFF0000"/>
        <rFont val="Calibri"/>
        <family val="2"/>
        <scheme val="minor"/>
      </rPr>
      <t>Se elimina y cierra:</t>
    </r>
    <r>
      <rPr>
        <sz val="8"/>
        <color rgb="FFFF0000"/>
        <rFont val="Calibri"/>
        <family val="2"/>
        <scheme val="minor"/>
      </rPr>
      <t xml:space="preserve"> </t>
    </r>
    <r>
      <rPr>
        <sz val="8"/>
        <rFont val="Calibri"/>
        <family val="2"/>
        <scheme val="minor"/>
      </rPr>
      <t>No hay viabilidad del proyecto por no estar dentro de los impactos ambientales prioritarios</t>
    </r>
  </si>
  <si>
    <t>En la Seccional  durante el año 2021, se identificaron 27 riesgos y 76 oportunidades para mitigar o eliminar los riesgos, de las cuales 66 se encuentran cerradas y 10 en proceso, equivalente al 86,84% de cumplimiento en el cierre de las mismas. Los procesos que mayor número de riesgos identificaron fueron Docencia y proyección social. Igualmente para los procesos de Gestión Documental y Sistema de Gestión de calidad los riesgos son del orden nacional</t>
  </si>
  <si>
    <t>riesgo ID 465
Prácticas</t>
  </si>
  <si>
    <t>riesgo ID 483
Centro de conciliación CJ</t>
  </si>
  <si>
    <t>Riesgo;  Que no queden causados correctamente los impuestos en el documento soporte
Tratamiento:  Verificación previa por parte de auditoria</t>
  </si>
  <si>
    <t>riesgo ID 492</t>
  </si>
  <si>
    <t>GESTION DE SERVICIOS GENERALES</t>
  </si>
  <si>
    <t>GESTIÓN DE AUDITORIA INTERNA</t>
  </si>
  <si>
    <t>GESTION DE ADQUISICIONES Y SUMINISTROS</t>
  </si>
  <si>
    <t>riesgo ID 491</t>
  </si>
  <si>
    <t>INTERNACIONALIZACIÓN</t>
  </si>
  <si>
    <t>riesgo ID 485</t>
  </si>
  <si>
    <t>riesgo ID 494</t>
  </si>
  <si>
    <r>
      <rPr>
        <b/>
        <sz val="11"/>
        <rFont val="Calibri"/>
        <family val="2"/>
        <scheme val="minor"/>
      </rPr>
      <t xml:space="preserve">Riesgo:  </t>
    </r>
    <r>
      <rPr>
        <sz val="11"/>
        <rFont val="Calibri"/>
        <family val="2"/>
        <scheme val="minor"/>
      </rPr>
      <t xml:space="preserve">Perdida de elementos Propiedad de la Universidad y comunidad Unilibrista al interior de la Universidad 
</t>
    </r>
    <r>
      <rPr>
        <b/>
        <sz val="11"/>
        <rFont val="Calibri"/>
        <family val="2"/>
        <scheme val="minor"/>
      </rPr>
      <t>Tratamiento:</t>
    </r>
    <r>
      <rPr>
        <sz val="11"/>
        <rFont val="Calibri"/>
        <family val="2"/>
        <scheme val="minor"/>
      </rPr>
      <t xml:space="preserve">  Fortalecer con medios tecnológicos los puntos con más vulnerabilidad.incrementar la instalación de sistemas de alarma. Crecimiento del CCTV</t>
    </r>
  </si>
  <si>
    <r>
      <rPr>
        <b/>
        <sz val="11"/>
        <rFont val="Calibri"/>
        <family val="2"/>
        <scheme val="minor"/>
      </rPr>
      <t xml:space="preserve">Riesgo:  </t>
    </r>
    <r>
      <rPr>
        <sz val="11"/>
        <rFont val="Calibri"/>
        <family val="2"/>
        <scheme val="minor"/>
      </rPr>
      <t>Que no se tenga centralizado la documentación de internacionalización actualizado permanentemente</t>
    </r>
    <r>
      <rPr>
        <b/>
        <sz val="11"/>
        <rFont val="Calibri"/>
        <family val="2"/>
        <scheme val="minor"/>
      </rPr>
      <t xml:space="preserve">
Tratamiento:</t>
    </r>
    <r>
      <rPr>
        <sz val="11"/>
        <rFont val="Calibri"/>
        <family val="2"/>
        <scheme val="minor"/>
      </rPr>
      <t xml:space="preserve">  Crear carpeta compartida desde la ORI para que los decanatos mantengan actualizada la información de movilidad en cada vigencia, al igual que la oficina de la ORI.</t>
    </r>
  </si>
  <si>
    <r>
      <rPr>
        <b/>
        <sz val="10"/>
        <rFont val="Calibri"/>
        <family val="2"/>
        <scheme val="minor"/>
      </rPr>
      <t>Riesgo</t>
    </r>
    <r>
      <rPr>
        <sz val="10"/>
        <rFont val="Calibri"/>
        <family val="2"/>
        <scheme val="minor"/>
      </rPr>
      <t xml:space="preserve">: Que no se obtenga la certificación del centro de conciliación del consultorio jurídico bajo la norma NTC5906 de 2012
</t>
    </r>
    <r>
      <rPr>
        <b/>
        <sz val="10"/>
        <rFont val="Calibri"/>
        <family val="2"/>
        <scheme val="minor"/>
      </rPr>
      <t>Tratamiento</t>
    </r>
    <r>
      <rPr>
        <sz val="10"/>
        <rFont val="Calibri"/>
        <family val="2"/>
        <scheme val="minor"/>
      </rPr>
      <t>: Actualizar la información acorde con los requisitos de la norma NTC5906 de 2012 Minjusticia</t>
    </r>
  </si>
  <si>
    <t>BIENESTAR UNIVERSITARIO</t>
  </si>
  <si>
    <r>
      <rPr>
        <b/>
        <sz val="9"/>
        <rFont val="Calibri"/>
        <family val="2"/>
        <scheme val="minor"/>
      </rPr>
      <t xml:space="preserve">Riesgo: </t>
    </r>
    <r>
      <rPr>
        <sz val="9"/>
        <rFont val="Calibri"/>
        <family val="2"/>
        <scheme val="minor"/>
      </rPr>
      <t xml:space="preserve"> Dificultad para los procesos de enseñanza aprendizaje de los estudiantes por no disposición de herramientas tecnológicas que permitan la instalación de software especializado  
</t>
    </r>
    <r>
      <rPr>
        <b/>
        <sz val="9"/>
        <rFont val="Calibri"/>
        <family val="2"/>
        <scheme val="minor"/>
      </rPr>
      <t>Tratamiento:</t>
    </r>
    <r>
      <rPr>
        <sz val="9"/>
        <rFont val="Calibri"/>
        <family val="2"/>
        <scheme val="minor"/>
      </rPr>
      <t xml:space="preserve"> Control y seguimiento en la adquisición, instalación y puesta en marcha de los equipos de laboratorio</t>
    </r>
  </si>
  <si>
    <r>
      <rPr>
        <b/>
        <sz val="10"/>
        <rFont val="Calibri"/>
        <family val="2"/>
        <scheme val="minor"/>
      </rPr>
      <t>Riesgo</t>
    </r>
    <r>
      <rPr>
        <sz val="10"/>
        <rFont val="Calibri"/>
        <family val="2"/>
        <scheme val="minor"/>
      </rPr>
      <t xml:space="preserve">:  No brindar asesoría a algún funcionario, que por su condición particular (edad régimen pensional, IBC) lo requiera
</t>
    </r>
    <r>
      <rPr>
        <b/>
        <sz val="10"/>
        <rFont val="Calibri"/>
        <family val="2"/>
        <scheme val="minor"/>
      </rPr>
      <t>Tratamiento</t>
    </r>
    <r>
      <rPr>
        <sz val="10"/>
        <rFont val="Calibri"/>
        <family val="2"/>
        <scheme val="minor"/>
      </rPr>
      <t>:  Mantener actualizada la base de datos de los funcionarios que les falte 10 años o más para pensionarse</t>
    </r>
  </si>
  <si>
    <r>
      <t xml:space="preserve">Riesgo:  Pérdida de información por no tener el archivo de gestión al 100% organizado 
</t>
    </r>
    <r>
      <rPr>
        <b/>
        <sz val="9"/>
        <rFont val="Calibri"/>
        <family val="2"/>
        <scheme val="minor"/>
      </rPr>
      <t>Tratamiento</t>
    </r>
    <r>
      <rPr>
        <sz val="9"/>
        <rFont val="Calibri"/>
        <family val="2"/>
        <scheme val="minor"/>
      </rPr>
      <t>: Sensibilización y capacitación permanente a todas las áreas académicas y administrativas</t>
    </r>
  </si>
  <si>
    <t>riesgo ID 471</t>
  </si>
  <si>
    <r>
      <rPr>
        <b/>
        <sz val="10"/>
        <rFont val="Calibri"/>
        <family val="2"/>
        <scheme val="minor"/>
      </rPr>
      <t>Riesgo</t>
    </r>
    <r>
      <rPr>
        <sz val="10"/>
        <rFont val="Calibri"/>
        <family val="2"/>
        <scheme val="minor"/>
      </rPr>
      <t>: Caída de la Interfaz entre SINU/SEVEN
Tratamiento: Reporte de la información oportuna a la Sede Principal de las alertas que genera el sistema por fallas de la interfaz</t>
    </r>
  </si>
  <si>
    <r>
      <rPr>
        <b/>
        <sz val="11"/>
        <rFont val="Calibri"/>
        <family val="2"/>
        <scheme val="minor"/>
      </rPr>
      <t>Cerrrada y permanente</t>
    </r>
    <r>
      <rPr>
        <sz val="11"/>
        <rFont val="Calibri"/>
        <family val="2"/>
        <scheme val="minor"/>
      </rPr>
      <t>:  Se envían correos a la sede principal sobre problemas que se presenta en la plataforma académica</t>
    </r>
  </si>
  <si>
    <r>
      <t xml:space="preserve">Riesgo:  Insuficiencia de sitios de práctica para los estudiantes de los programas de la la Facultad: Enfermería, Microbiología y Nutrición y Dietética
</t>
    </r>
    <r>
      <rPr>
        <b/>
        <sz val="10"/>
        <rFont val="Calibri"/>
        <family val="2"/>
        <scheme val="minor"/>
      </rPr>
      <t>Tratamiento:</t>
    </r>
    <r>
      <rPr>
        <sz val="10"/>
        <rFont val="Calibri"/>
        <family val="2"/>
        <scheme val="minor"/>
      </rPr>
      <t xml:space="preserve">  Hacer indagaciones con el entorno para definir los sitios de práctica clinica que se desarrollará durante la vigencia actual</t>
    </r>
  </si>
  <si>
    <r>
      <rPr>
        <b/>
        <sz val="11"/>
        <rFont val="Calibri"/>
        <family val="2"/>
        <scheme val="minor"/>
      </rPr>
      <t>Cerrada y permanente</t>
    </r>
    <r>
      <rPr>
        <sz val="11"/>
        <rFont val="Calibri"/>
        <family val="2"/>
        <scheme val="minor"/>
      </rPr>
      <t>:  Se tienen 9 convenios para la relación docencia servicio que garantizan las prácticas formativas de los estudiantes</t>
    </r>
  </si>
  <si>
    <r>
      <rPr>
        <b/>
        <sz val="11"/>
        <rFont val="Calibri"/>
        <family val="2"/>
        <scheme val="minor"/>
      </rPr>
      <t xml:space="preserve">Riesgo: </t>
    </r>
    <r>
      <rPr>
        <sz val="11"/>
        <rFont val="Calibri"/>
        <family val="2"/>
        <scheme val="minor"/>
      </rPr>
      <t xml:space="preserve"> Rechazo de la DIAN por no tener el RUT actualizado de proveedores y contratistas
 </t>
    </r>
    <r>
      <rPr>
        <b/>
        <sz val="11"/>
        <rFont val="Calibri"/>
        <family val="2"/>
        <scheme val="minor"/>
      </rPr>
      <t>Tratamiento</t>
    </r>
    <r>
      <rPr>
        <sz val="11"/>
        <rFont val="Calibri"/>
        <family val="2"/>
        <scheme val="minor"/>
      </rPr>
      <t>:  Evitar rechazos de la DIAN:  Asegurarse de contar con el RUT actualizado de proveedores y contratistas</t>
    </r>
  </si>
  <si>
    <t>riesgo ID 503</t>
  </si>
  <si>
    <t>GESTIÓN FINANCIERA</t>
  </si>
  <si>
    <r>
      <rPr>
        <b/>
        <sz val="11"/>
        <rFont val="Calibri"/>
        <family val="2"/>
        <scheme val="minor"/>
      </rPr>
      <t>Cerrado y Permanente</t>
    </r>
    <r>
      <rPr>
        <sz val="11"/>
        <rFont val="Calibri"/>
        <family val="2"/>
        <scheme val="minor"/>
      </rPr>
      <t>: Se esta realizando diariamente la digitación de los soportes en el proceso de gestión financiera y posteriromente auditoria realiza la verificación antes de aplicarlo a la Dian. Lo cual ha permitido minimizar el riesgo de cometer errrores frente al registro en la Dian.</t>
    </r>
  </si>
  <si>
    <r>
      <rPr>
        <b/>
        <sz val="8"/>
        <rFont val="Calibri"/>
        <family val="2"/>
        <scheme val="minor"/>
      </rPr>
      <t>Riesgo:</t>
    </r>
    <r>
      <rPr>
        <sz val="8"/>
        <rFont val="Calibri"/>
        <family val="2"/>
        <scheme val="minor"/>
      </rPr>
      <t xml:space="preserve">  Que no se cuente con la suficiente cantidad de proveedores en la base de datos por tener demasiada exigencia en la documentación
</t>
    </r>
    <r>
      <rPr>
        <b/>
        <sz val="10"/>
        <rFont val="Calibri"/>
        <family val="2"/>
        <scheme val="minor"/>
      </rPr>
      <t xml:space="preserve">Oportunidad de mejora: </t>
    </r>
    <r>
      <rPr>
        <sz val="8"/>
        <rFont val="Calibri"/>
        <family val="2"/>
        <scheme val="minor"/>
      </rPr>
      <t>Acompañamiento permanente a la inscripción de proveedores</t>
    </r>
  </si>
  <si>
    <r>
      <rPr>
        <b/>
        <sz val="10"/>
        <rFont val="Calibri"/>
        <family val="2"/>
        <scheme val="minor"/>
      </rPr>
      <t xml:space="preserve">Riesgo: </t>
    </r>
    <r>
      <rPr>
        <sz val="8"/>
        <rFont val="Calibri"/>
        <family val="2"/>
        <scheme val="minor"/>
      </rPr>
      <t xml:space="preserve">
Resistencia al cambio por parte de los procesos académicos en la implementación de rutas de innovación
</t>
    </r>
    <r>
      <rPr>
        <b/>
        <sz val="10"/>
        <rFont val="Calibri"/>
        <family val="2"/>
        <scheme val="minor"/>
      </rPr>
      <t xml:space="preserve">
Tratamiento: </t>
    </r>
    <r>
      <rPr>
        <sz val="8"/>
        <rFont val="Calibri"/>
        <family val="2"/>
        <scheme val="minor"/>
      </rPr>
      <t xml:space="preserve">
Sensibilización y capacitación permanente a los líderes de proceso</t>
    </r>
  </si>
  <si>
    <r>
      <rPr>
        <b/>
        <sz val="11"/>
        <rFont val="Calibri"/>
        <family val="2"/>
        <scheme val="minor"/>
      </rPr>
      <t>Cerrado:</t>
    </r>
    <r>
      <rPr>
        <sz val="11"/>
        <rFont val="Calibri"/>
        <family val="2"/>
        <scheme val="minor"/>
      </rPr>
      <t xml:space="preserve"> Desde el proceso de Gestión de informática se hizo todo el acompañamiento a la Jefetura de personal en la implementación y aplicación de la evaluación del desempeño por el aplicativo kactus, reposando los resultados en el aplicativo y en gestión humana</t>
    </r>
  </si>
  <si>
    <r>
      <rPr>
        <b/>
        <sz val="10"/>
        <rFont val="Calibri"/>
        <family val="2"/>
        <scheme val="minor"/>
      </rPr>
      <t xml:space="preserve">Riesgo: </t>
    </r>
    <r>
      <rPr>
        <sz val="10"/>
        <rFont val="Calibri"/>
        <family val="2"/>
        <scheme val="minor"/>
      </rPr>
      <t xml:space="preserve">Que los Comités institucionales de Proyección Social  no tengan  funcionalidad, que se pierda credibilidad y no generen impacto institucional  
</t>
    </r>
    <r>
      <rPr>
        <b/>
        <sz val="10"/>
        <rFont val="Calibri"/>
        <family val="2"/>
        <scheme val="minor"/>
      </rPr>
      <t>Tratamiento</t>
    </r>
    <r>
      <rPr>
        <sz val="10"/>
        <rFont val="Calibri"/>
        <family val="2"/>
        <scheme val="minor"/>
      </rPr>
      <t>: Realizar planeación, control, seguimiento y documentación de los Comités con el fin de generar valor para la institución</t>
    </r>
  </si>
  <si>
    <r>
      <rPr>
        <b/>
        <sz val="10"/>
        <rFont val="Calibri"/>
        <family val="2"/>
        <scheme val="minor"/>
      </rPr>
      <t>Riesgo</t>
    </r>
    <r>
      <rPr>
        <sz val="10"/>
        <rFont val="Calibri"/>
        <family val="2"/>
        <scheme val="minor"/>
      </rPr>
      <t xml:space="preserve">: Extemporaneidad en la entrega de la información de prácticas
</t>
    </r>
    <r>
      <rPr>
        <b/>
        <sz val="10"/>
        <rFont val="Calibri"/>
        <family val="2"/>
        <scheme val="minor"/>
      </rPr>
      <t>Tratamiento</t>
    </r>
    <r>
      <rPr>
        <sz val="10"/>
        <rFont val="Calibri"/>
        <family val="2"/>
        <scheme val="minor"/>
      </rPr>
      <t>: Divulgación y seguimiento permanente a las carpetas y al drive con el fin de monitorear la información pendiente de entrega por parte de los estudiantes y/o docentes.</t>
    </r>
  </si>
  <si>
    <r>
      <rPr>
        <b/>
        <sz val="12"/>
        <rFont val="Calibri"/>
        <family val="2"/>
        <scheme val="minor"/>
      </rPr>
      <t>Riesgo</t>
    </r>
    <r>
      <rPr>
        <sz val="10"/>
        <rFont val="Calibri"/>
        <family val="2"/>
        <scheme val="minor"/>
      </rPr>
      <t xml:space="preserve">:  Afectación del plan de mejoramiento de investigaciones por cambios en la normatividad  
</t>
    </r>
    <r>
      <rPr>
        <b/>
        <sz val="11"/>
        <rFont val="Calibri"/>
        <family val="2"/>
        <scheme val="minor"/>
      </rPr>
      <t>Tratamiento</t>
    </r>
    <r>
      <rPr>
        <sz val="10"/>
        <rFont val="Calibri"/>
        <family val="2"/>
        <scheme val="minor"/>
      </rPr>
      <t>:  
Cambios en la normatividad interna o externa, que puede generar rezagos en la elaboración o implementación del plan</t>
    </r>
  </si>
  <si>
    <t>Seguimiento Agosto de  2022</t>
  </si>
  <si>
    <r>
      <rPr>
        <b/>
        <sz val="11"/>
        <rFont val="Calibri"/>
        <family val="2"/>
        <scheme val="minor"/>
      </rPr>
      <t xml:space="preserve">Cerrado: </t>
    </r>
    <r>
      <rPr>
        <sz val="11"/>
        <rFont val="Calibri"/>
        <family val="2"/>
        <scheme val="minor"/>
      </rPr>
      <t>Se realizó empotramiento de video beams en los laboratorios que lo requerían en el primer período de 2022-1  
A partir del mes de febrero de 2022, se inició trámite para la dotación tecnológica de los laboratorios de la Facultad de ingenierías y empotramiento de video beam</t>
    </r>
  </si>
  <si>
    <t>riesgo ID 463</t>
  </si>
  <si>
    <r>
      <rPr>
        <b/>
        <sz val="10"/>
        <rFont val="Calibri"/>
        <family val="2"/>
        <scheme val="minor"/>
      </rPr>
      <t>Riesgo:</t>
    </r>
    <r>
      <rPr>
        <sz val="10"/>
        <rFont val="Calibri"/>
        <family val="2"/>
        <scheme val="minor"/>
      </rPr>
      <t xml:space="preserve"> No acreditación del laboratorio de investigación del programa de Microbiologíaen ISO 17025
</t>
    </r>
    <r>
      <rPr>
        <b/>
        <sz val="10"/>
        <rFont val="Calibri"/>
        <family val="2"/>
        <scheme val="minor"/>
      </rPr>
      <t>Tratamiento</t>
    </r>
    <r>
      <rPr>
        <sz val="10"/>
        <rFont val="Calibri"/>
        <family val="2"/>
        <scheme val="minor"/>
      </rPr>
      <t>: Seguimiento permanente a la ejecución de las actividades programadas para implementación de la norma</t>
    </r>
  </si>
  <si>
    <t>riesgo ID 376 (Identificado en el año 2021)</t>
  </si>
  <si>
    <t>UNIVERSIDAD LIBRE SECCIONAL PEREIRA
CONSOLIDADO RIESGOS Y OPORTUNIDADES  2022</t>
  </si>
  <si>
    <r>
      <rPr>
        <b/>
        <sz val="8"/>
        <rFont val="Calibri"/>
        <family val="2"/>
        <scheme val="minor"/>
      </rPr>
      <t>Cerrada y permanente</t>
    </r>
    <r>
      <rPr>
        <sz val="8"/>
        <rFont val="Calibri"/>
        <family val="2"/>
        <scheme val="minor"/>
      </rPr>
      <t>:  Desde la Dirección de Planeación Seccional se han realizado reuniones con la sede principal con el fin de mejorar el proceso de seguimiento al PIDI, donde la Seccional hizo una mejora al formato de seguimiento, alineando los indicadores de aseguramiento de la calidad académica con el SGC y PIDI, buscando mayor eficiencia en la calidad de la  información  y resultado de  indicadores, lo anterior fue socializado con la sede principal.</t>
    </r>
  </si>
  <si>
    <t>NOMBRE DEL RIESGO Y TRATAMIENTO</t>
  </si>
  <si>
    <r>
      <rPr>
        <b/>
        <sz val="11"/>
        <rFont val="Calibri"/>
        <family val="2"/>
        <scheme val="minor"/>
      </rPr>
      <t>Cerrado</t>
    </r>
    <r>
      <rPr>
        <sz val="11"/>
        <rFont val="Calibri"/>
        <family val="2"/>
        <scheme val="minor"/>
      </rPr>
      <t>:   se realiza la instalación de 4 cámaras CCTV en consultorio jurídico y empresarial en edificio comité de cafeteros. estas cámaras se conectaron a la central de monitoreo en Belmonte y quedaron funcionando en el mes de septiembre 2022.</t>
    </r>
  </si>
  <si>
    <r>
      <rPr>
        <b/>
        <sz val="11"/>
        <rFont val="Calibri"/>
        <family val="2"/>
        <scheme val="minor"/>
      </rPr>
      <t xml:space="preserve">Cerrada y permanente: </t>
    </r>
    <r>
      <rPr>
        <b/>
        <sz val="9"/>
        <rFont val="Calibri"/>
        <family val="2"/>
        <scheme val="minor"/>
      </rPr>
      <t xml:space="preserve"> </t>
    </r>
    <r>
      <rPr>
        <sz val="9"/>
        <rFont val="Calibri"/>
        <family val="2"/>
        <scheme val="minor"/>
      </rPr>
      <t xml:space="preserve">1/10/2022 04:41 PM - Carlos Alberto - Ardila Otero - Se divulgó y se hizo seguimiento permanente a las carpetas de los estudiantes practicantes en ONEDRIVE con el fin de monitorear la información entregada por parte de los estudiantes y/o docentes.
Se evidencia un buen comportamiento en la entrega oportuna de la información.  
04/08/2022 03:53 PM - Carlos Alberto - Ardila Otero - Para el segundo semestre del año se tienen elaboradas las carpetas de todos los practicantes, se subirán al OneDrive y se compartirá el link con cada uno de los docentes asesores de práctica.
Se envío al Sistema de Gestión de Calidad los listados de los estudiantes que harán sus prácticas durante el semestres 2022-2, al igual que los Docentes asesores de dichas prácticas; por lo anterior ya se asignaron los usuarios y contraseñas de la plataforma KAWAK y estamos a la espera de la capacitación correspondiente.  
06/05/2022 08:34 AM - Carlos Alberto - Ardila Otero - Se elaboró una carpeta con los estudiantes por cada grupo de practicantes, se clasificaron por: Programa, Tipo de Práctica, Docente asignado y Facultad.
Se notificó a todos los estudiantes practicantes mediante correos electrónicos institucionales, las obligaciones a las que deben responder para el desarrollo normal de sus prácticas; se les capacitó en el uso y diligenciamiento de los formatos y se les enviaron a los correos electrónicos.
Se elaboro en excel una matriz de seguimiento de cada uno de los grupos de prácticas y se revisa diariamente el correo electrónico con el fin de descargar y actualizar la información de cada uno de los estudiantes.
Se envía copia de esta información a cada docente para su verificación y coherencia con la labor que les corresponde a ellos frente al seguimiento de sus alumnos.
Se adjunto archivo resumen entregado a la Rectoría, éste esta actualizado permanentemente. </t>
    </r>
  </si>
  <si>
    <t>riesgo ID508</t>
  </si>
  <si>
    <r>
      <rPr>
        <b/>
        <sz val="9"/>
        <rFont val="Calibri"/>
        <family val="2"/>
        <scheme val="minor"/>
      </rPr>
      <t xml:space="preserve">Riesgo:  508:  </t>
    </r>
    <r>
      <rPr>
        <sz val="9"/>
        <rFont val="Calibri"/>
        <family val="2"/>
        <scheme val="minor"/>
      </rPr>
      <t xml:space="preserve">Demora en la titulación por modalidades de trabajo de grado (Demora en la titulación por modalidades de trabajo de grado Se presentan demoras en el proceso de gestión de las modalidades de trabajo de grado de los estudiantes de los programas de la facultad, generando dilación para la obtención del título.)  
</t>
    </r>
    <r>
      <rPr>
        <b/>
        <sz val="9"/>
        <rFont val="Calibri"/>
        <family val="2"/>
        <scheme val="minor"/>
      </rPr>
      <t xml:space="preserve">Tratamiento:  </t>
    </r>
    <r>
      <rPr>
        <sz val="9"/>
        <rFont val="Calibri"/>
        <family val="2"/>
        <scheme val="minor"/>
      </rPr>
      <t xml:space="preserve"> 
Ampliar la oferta semestral de las modalidades de grado a través de diplomados con opción de grado para los estudiantes de pregrado de la facultad, con una programación anual.</t>
    </r>
  </si>
  <si>
    <r>
      <rPr>
        <b/>
        <sz val="10"/>
        <rFont val="Calibri"/>
        <family val="2"/>
        <scheme val="minor"/>
      </rPr>
      <t xml:space="preserve">Cerrado y permanente: </t>
    </r>
    <r>
      <rPr>
        <sz val="10"/>
        <rFont val="Calibri"/>
        <family val="2"/>
        <scheme val="minor"/>
      </rPr>
      <t>Se creó carpetas compartidas con los informes de movilidad y datos estadísticos para los programas académicos, link que fue enviado a las Facultades para retroalimentación y mantenerlos informados  
16/09/2022 11:32 AM - Ángela María - Arias Toro - La información recolectada a la fecha es de gran valor para el proceso y el saber extraer los datos e interpretarlos se transforma en un insumo de gran valor para la administración académica y toma de decisiones. Más se debe continuar en un proceso de ordenamiento antes de pasar a ser una base de datos abierta (ej KAWAK / carpeta datos ORI,) ya que llevaría a dar pie a confusiones y/o interpretaciones erróneas.
Es necesario recalcar, la importancia de un sistema de información radica en la eficiencia en la correlación de una gran cantidad de datos ingresados a través de procesos diseñados para cada área con el objetivo de producir información válida para la posterior toma de decisiones. Este es el primer paso a seguir, es normalizar la recolección de datos, posteriormente pasar a pensar en la evaluación de herramienta informática que evite los reprocesos y lleve a mejorar la captura de datos.
Documento entregado a Iso Calidad - Calidad Académica , dir Planeación, Rector seccional, Presidencia seccional.</t>
    </r>
  </si>
  <si>
    <r>
      <rPr>
        <b/>
        <sz val="11"/>
        <color rgb="FFFF0000"/>
        <rFont val="Calibri"/>
        <family val="2"/>
        <scheme val="minor"/>
      </rPr>
      <t>En proceso (65%)</t>
    </r>
    <r>
      <rPr>
        <sz val="11"/>
        <rFont val="Calibri"/>
        <family val="2"/>
        <scheme val="minor"/>
      </rPr>
      <t>:  A partir del mes de marzo se retomaron las reuniones con la Coordinación de calidad (viernes en la mañana) para hacer nuevamente revisión de la norma NTC5906 con el fin de actualizar la documentación e identificar nuevas prácticas para la mejora continua.</t>
    </r>
  </si>
  <si>
    <r>
      <rPr>
        <b/>
        <sz val="11"/>
        <rFont val="Calibri"/>
        <family val="2"/>
        <scheme val="minor"/>
      </rPr>
      <t>Cerrado y permanente</t>
    </r>
    <r>
      <rPr>
        <sz val="11"/>
        <rFont val="Calibri"/>
        <family val="2"/>
        <scheme val="minor"/>
      </rPr>
      <t xml:space="preserve">:  </t>
    </r>
    <r>
      <rPr>
        <sz val="7"/>
        <rFont val="Calibri"/>
        <family val="2"/>
        <scheme val="minor"/>
      </rPr>
      <t xml:space="preserve">13/12/2022 03:49 PM - Adriana Patricia - Oyuela Lopez - Fase 2. Elaboración de la ficha del caracterización del proyecto "prototipo modelo de biblioteca sede belmonte" y presentación ante el Comité Seccional de Biblioteca para su revisión, sugerencia y aprobación para iniciar con el proceso de ejecución del proyecto (18 de octubre de 2022).
Última modificación: 01/12/2022 04:58 PM
Este año se logró trabajar de manera integrada con los procesos de proyección social e investigación.
Cerrado y permanente.  
01/12/2022 04:53 PM - Adriana Patricia - Oyuela Lopez - Año 2022. Se realiza la presentación de la ficha de Caracterización del proyecto CRAI para la seccional Pereira ante el Comité Seccional de Biblioteca. (octubre 18 2022) donde se sugiere por parte del comité.
La Dra. Luisa Fernanda comenta que conoció la transformación de la biblioteca del externado es un manejo multimedia absoluto, ya que tuvo como par de visitar la institución, tuvo un código, donde la presentación de la biblioteca es digital, presta libros, repositorio, consultas en libros digitales, apoyo y creación de los recursos y presentación de las áreas, centros de recursos, inducciones. Es la necesidad de ponernos a tono con esa tendencia.
Recomienda: que se incluya en el presupuesto las necesidades de temas digitales que apoyen el proceso ya que es un tema nacional. Y el tema de los espacios, contemplar el tema visual y de colores, atraer a los jóvenes con un diseño moderno y actual, espacio de conocimiento y creación donde se comparte el lenguaje del joven.
El comité queda comprometido a incluir dentro del presupuesto del 2023-2024 previa entrega de la información de biblioteca de las necesidades que se tienen estipuladas para el desarrollo del proyecto.
Para el año 2023, se inicia con la fase 1 y la presentación ante las directivas para dar comienzo al proyecto fase 1.
Última modificación: 01/12/2022 04:57 PM  
</t>
    </r>
  </si>
  <si>
    <r>
      <rPr>
        <b/>
        <sz val="11"/>
        <color rgb="FFFF0000"/>
        <rFont val="Calibri"/>
        <family val="2"/>
        <scheme val="minor"/>
      </rPr>
      <t xml:space="preserve">En Proceso (60%):  </t>
    </r>
    <r>
      <rPr>
        <sz val="11"/>
        <rFont val="Calibri"/>
        <family val="2"/>
        <scheme val="minor"/>
      </rPr>
      <t xml:space="preserve">Este riesgo se identificó en el año 2021 y continúa para el año 2022, donde se tienen los siguientes avances:  </t>
    </r>
    <r>
      <rPr>
        <b/>
        <sz val="11"/>
        <color rgb="FFFF0000"/>
        <rFont val="Calibri"/>
        <family val="2"/>
        <scheme val="minor"/>
      </rPr>
      <t xml:space="preserve">
</t>
    </r>
    <r>
      <rPr>
        <sz val="11"/>
        <rFont val="Calibri"/>
        <family val="2"/>
        <scheme val="minor"/>
      </rPr>
      <t>30/11/2022 11:30 AM - Maria Teresa - Rodriguez Lugo - Durante esta vigencia se surtieron dos de las etapas necesarias para la implementación de la norma con fines de acreditación, como son: documentación y socialización y capacitación.
Para el próximo año, 2023 se tiene proyectado iniciar la evaluación externa del desempeño de las pruebas a acreditar.  
25/08/2022 10:42 AM - Maria Teresa - Rodriguez Lugo - Se conformó un grupo de trabajo para actualizar la información que solicita la norma. El siguiente paso es implementar la venta de servicios de análisis de pruebas y otros afines y para ello se solicitó la adecuación de un espacio que cumpla con las características que se requieran.  
23/05/2022 04:45 PM - Maria Teresa - Rodriguez Lugo - Se tiene la documentación acorde con la norma ISO 17025, pendiente de capacitación, socialización e implementación por parte del personal competente</t>
    </r>
  </si>
  <si>
    <r>
      <rPr>
        <b/>
        <sz val="11"/>
        <rFont val="Calibri"/>
        <family val="2"/>
        <scheme val="minor"/>
      </rPr>
      <t>Cerrado y permanente:</t>
    </r>
    <r>
      <rPr>
        <sz val="11"/>
        <rFont val="Calibri"/>
        <family val="2"/>
        <scheme val="minor"/>
      </rPr>
      <t xml:space="preserve"> 07/12/2022 09:31 AM - Luisa Fernanda - Hurtado Castrillon - La Rectoría seccional aprobó la realización de Diplomados con opción de grado, con el fin de ampliar la oferta de modalidades a través del mecanismo de Diplomado con la posibilidad de presentar un artículo de reflexión. Se programó para ejecutar a 2023, el Diplomado de Conciliación en Derecho con opción de grado.  
13/10/2022 09:16 AM - Luisa Fernanda - Hurtado Castrillon - Se esta proyectando un Diplomado con opción de grado en Concilaición en Derecho para oferta en el primer trimestre del 2023 y la progamación de temáticas de diplomados a ofertar para el resto del año.</t>
    </r>
  </si>
  <si>
    <r>
      <rPr>
        <b/>
        <sz val="11"/>
        <rFont val="Calibri"/>
        <family val="2"/>
        <scheme val="minor"/>
      </rPr>
      <t xml:space="preserve">Cerrado y permanente: </t>
    </r>
    <r>
      <rPr>
        <sz val="11"/>
        <rFont val="Calibri"/>
        <family val="2"/>
        <scheme val="minor"/>
      </rPr>
      <t>Se realizo la propuesta.  Se socializo con los integrantes (Decanos - Lideres de Proceso - Rectoria - Planeación - ACA) en el marco del comite academico administrativo la propuesta, se acogio y se establecio como primera  actividad  la caracterización de los estudiantes que no se matricularon financieramente, información que fue presentada por la Directora de Bienestar Universitario.
Desde aseguramiento de la calidad académica, se presentó una iniciativa al Comité académico administrativo de traducir, analizar y crear un documento con el material enviado por la sede principal sobre el resultado de la reunión mundial sobre educación liderado por la UNESCO
Se elaboró un procedimiento seccional prevención de abandono, el cual fue  presentado a los involucrados para revisión y ajuste y actualmente se tiene disponible en el punto de consulta Seccional</t>
    </r>
  </si>
  <si>
    <r>
      <rPr>
        <b/>
        <sz val="11"/>
        <rFont val="Calibri"/>
        <family val="2"/>
        <scheme val="minor"/>
      </rPr>
      <t>Cerrado y permanente</t>
    </r>
    <r>
      <rPr>
        <sz val="11"/>
        <rFont val="Calibri"/>
        <family val="2"/>
        <scheme val="minor"/>
      </rPr>
      <t xml:space="preserve">:  14/12/2022 11:50 AM - Luis Alfonso - Sandoval Perdomo - Se realizó seguimiento a los procesos de investigación y sus 24 actividades que hacen parte de los proyectos 11 y 12 del PIDI, con un índice de cumplimiento del 98%, que contiene el plan de mejora.  
26/07/2022 03:58 PM - Luis Alfonso - Sandoval Perdomo - A través del informe semestral del PIDI (PAT) se realiza seguimiento al plan de mejoramiento,  
02/06/2022 03:53 PM - Luis Alfonso - Sandoval Perdomo - Se socializó el plan de mejoramiento del proceso de investigación de acuerdo a las recomendaciones del CNA.  
</t>
    </r>
  </si>
  <si>
    <t>SEGUIMIENTO
Agosto - Septiembre - Diciembre de 2022</t>
  </si>
  <si>
    <r>
      <rPr>
        <b/>
        <sz val="11"/>
        <rFont val="Calibri"/>
        <family val="2"/>
        <scheme val="minor"/>
      </rPr>
      <t>Cerrado  y permanente:</t>
    </r>
    <r>
      <rPr>
        <sz val="11"/>
        <rFont val="Calibri"/>
        <family val="2"/>
        <scheme val="minor"/>
      </rPr>
      <t xml:space="preserve">  A partir del segundo semestre de 2022, al estudiante   se le entrega oportunamente la certificación de la acreditación en inglés B1 para su grado.  Alineándose así el procedimiento de la Facultad con el CLEUL para dar respuesta a las formas de acreditación del inglés por parte de los estudiantes.  procedimiento al cual se le está haciendo seguimiento para la orientación y debido cumplimiento.
</t>
    </r>
  </si>
  <si>
    <r>
      <rPr>
        <b/>
        <sz val="11"/>
        <rFont val="Calibri"/>
        <family val="2"/>
        <scheme val="minor"/>
      </rPr>
      <t xml:space="preserve">Cerrado y permanente: </t>
    </r>
    <r>
      <rPr>
        <sz val="11"/>
        <rFont val="Calibri"/>
        <family val="2"/>
        <scheme val="minor"/>
      </rPr>
      <t xml:space="preserve"> Se llevaron a cabo 13 Comités institucionales de Proyección Social en las Facultades y Seccional durante la vigencia 2022. Han sido funcionales ya que contribuyen al control y seguimiento de la ejecución de actividades desde los programas y se ha logrado visibilidad y credibilidad por parte de los asistentes ya que generan gran impacto institucional</t>
    </r>
  </si>
  <si>
    <r>
      <rPr>
        <b/>
        <sz val="8"/>
        <rFont val="Calibri"/>
        <family val="2"/>
        <scheme val="minor"/>
      </rPr>
      <t xml:space="preserve">Cerrada y permanente: </t>
    </r>
    <r>
      <rPr>
        <sz val="8"/>
        <rFont val="Calibri"/>
        <family val="2"/>
        <scheme val="minor"/>
      </rPr>
      <t xml:space="preserve"> 
En el transcurso del año 2022, se brindo asesoría al 78% del personal identificado que requería de algún tipo de orientación en este tema. Adicionalmente el día 23 de septiembre se realizo capacitación sobre Sistema General de Pensiones en Colombia a cargo de la Jefe de Área de Derecho Laboral.
Estado: Ejecutado
La base de datos de administrativos, docentes y directores de programa se tiene actualizada a agosto de 2022, en la cual están plenamente identificandos las personas que se les están dando asesoría, así:
Administrativos de 136 se encuentran afiliados a los siguientes fondos, así:
Colpensiones: 61
Colfondos: 5
Protección: 28
Porvenir: 42
De los cuales se les brindará asesoria a 25.
Directores de programa de 13 se encuentran afiliados a los siguientes fondos, así:
Colpensiones: 7
Colfondos: 1
Protección: 3
Porvenir: 2
De los cuales se les brindará asesoria a 6.
Docentes de 244 se encuentran afiliados a los siguientes fondos, así:
Colpensiones: 151
Colfondos: 13
Protección: 31
Porvenir: 48
Skandia:1
De los cuales se les brindará asesoria a 68.
Adicional a lo anterior, se les invitará a la capacitación "Lo que debes saber sobre el sistema general de seguridad social en pensiones" que se tiene prevista para el mes de septiembre.</t>
    </r>
  </si>
  <si>
    <r>
      <rPr>
        <b/>
        <sz val="12"/>
        <rFont val="Calibri"/>
        <family val="2"/>
        <scheme val="minor"/>
      </rPr>
      <t>Cerrado y permanente</t>
    </r>
    <r>
      <rPr>
        <sz val="12"/>
        <rFont val="Calibri"/>
        <family val="2"/>
        <scheme val="minor"/>
      </rPr>
      <t>: Se inició el proceso a partir de enero de 2021, el cual es permanente, se ha enviado correos a todos los proveedores adjuntando el paso a paso para el registro nacional de proveedores, se aclara que si ya hicieron la inscripción solo deben enviar la actualización de los siguientes documentos: RUT del año vigente, certificación bancaria y cámara de comercio.
Cerrada y permanente: a partir del 2023-1 se realizara la capacitación y puesta en marcha de la evaluación de proveedores por sistema seven. la preparación inicial para realizar esta acción de mejora se hizo durante el año 2022 con la identificación de usuarios, asignación de claves preparación de la capacitación, entre otros .
Estado: Ejecutado</t>
    </r>
  </si>
  <si>
    <r>
      <rPr>
        <b/>
        <sz val="5"/>
        <rFont val="Calibri"/>
        <family val="2"/>
        <scheme val="minor"/>
      </rPr>
      <t>Cerrada y permanente</t>
    </r>
    <r>
      <rPr>
        <sz val="5"/>
        <rFont val="Calibri"/>
        <family val="2"/>
        <scheme val="minor"/>
      </rPr>
      <t>:  Durante el segundo semestre del año, se realizó la capacitación en las siguientes temáticas:
CAPACITACIONES EN LA SECCIONAL:
6/09/2022 Personal de servicios generales Capacitación en procedimiento en buenas prácticas de limpieza locativa.
7/09/2022 Funcionarios de archivos de gestión y archivo central. Primeros auxilios en documentos de archivo “conservación documental”
3/10/2022 Funcionarios de archivos de gestión y archivo central. Capacitación “Buenas prácticas en conservación preventiva de archivos”
4/10/2022 Funcionarios de archivos de gestión y archivo central. Capacitación “Buenas prácticas en conservación preventiva de archivos”
TOTAL DE ASISTENTES A LAS CAPACITACIONES EN CONSERVACIÓN DOCUMENTAL: 32
Adicionalmente, como parte de las acciones de mejora para el año 2022, se propuso la sensibilización de las Unidades Administrativas y Académicas de la Seccional sobre la importancia de la apropiación de los procedimientos de Gestión Documental. Esto con el objetivo de optimizar la conservación y la preservación documental de la documentación en soporte físico y electrónico en la Seccional.
Para lo cual, se propuso desde la seccional Cali y Pereira, el diseño de un curso virtual a través de la plataforma E-Learning de la Universidad, el primer curso virtual de carácter administrativo, denominado “Aplicación de TRD, organización y transferencia documental”, el cual fue construido de manera colaborativa por los equipos de Gestión Documental y de E-Learning a nivel nacional.
Los módulos impartidos en la capacitación: Modulo 1, Metodología para la actualización de la TRD v2; Modulo 2, Aspectos genéricos para la aplicación de TRD, Transferencias documentales y eliminación documental. Módulo 3, Aspectos genéricos para la organización de archivos en soporte electrónico. En este último, tuve la oportunidad de participar como profesora dictando todo el módulo de gestión electrónica a nivel nacional.
Dirigido al personal administrativo de niveles Técnico, Asistencial y Auxiliar y también, para Jefes, Líderes y Profesionales que tengan bajo su responsabilidad el proceso de organización documental en los Archivos de Gestión.
Resultados: Curso Virtual con una duración de 8 horas, dentro de las cuales, 6 horas trabajo autónomo en plataforma y 2 horas sincrónica. Los días en que se realizaron las clases sincrónicas fueron: 31 de agosto, 5 y 9 de septiembre, de 2:00 pm a 5:00 pm a través de la plataforma Microsoft Teams
Total, de Asistencia A Nivel Nacional: 502 Asistentes de las 7 Seccionales.
Total, Seccional Pereira: 77 Asistentes de todas las oficinas de la Seccional.  
17/08/2022 03:22 PM - Anyela - Rodriguez Padilla - Para el primer semestre del año 2022, se programo las siguientes capacitaciones y acompañamientos donde las temáticas fueron las siguientes:
1. Capacitación Procesos Técnicos y/o TRD
2. Asesoría y Acompañamiento en Casos Específicos y/o Apoyo.
3. Visita de verificación de cumplimiento de procedimientos institucionales
Las oficinas que recibieron de capacitación y/o acompañamiento fueron las siguientes:
0170 MERCADEO
1252 PRESUPUESTO
1400 SISTEMAS E INFORMACIÓN
1450 ADMINISTRACIÓN DE PERSONAL
1507 COORDINACIÓN DE EGRESADOS
1550 GESTIÓN AMBIENTAL
3040 DIRECCIÓN DE EDUCACIÓN CONTINUADA
3050 CENTRO DE EMPRENDIMIENTO INNOVACIÓN Y DESARROLLO EMPRESARIAL. CEIDEUL - COORDINACIÓN ACADEMICA
3070 DIRECCIÓN DE PROYECCIÓN SOCIAL
3100 DECANATURA FCS
3110 SECRETARÍA ACADÉMICA FCS
3140 DIRECCIÓN DE PROGRAMAS PREGRADO FCS
3210 SECRETARÍA ACADÉMICA FDCPS
3260 CONSULTORIO JURÍDICO
3270 CENTRO DE CONCILIACIÓN - GRATUITO
3270 CENTRO DE CONCILIACIÓN - ONOROSO
3310 SECRETARÍA ACADÉMICA FI
3350 LABORATORIOS FI
3410 SECRETARÍA ACADÉMICA FCEAC
5000 ORI OFICINA DE RELACIONES INTERINSTITUCIONALES
Última modificación: 23/01/2023 09:40 AM</t>
    </r>
  </si>
  <si>
    <r>
      <rPr>
        <b/>
        <sz val="11"/>
        <rFont val="Calibri"/>
        <family val="2"/>
        <scheme val="minor"/>
      </rPr>
      <t>Cerrada y permanente:</t>
    </r>
    <r>
      <rPr>
        <sz val="11"/>
        <rFont val="Calibri"/>
        <family val="2"/>
        <scheme val="minor"/>
      </rPr>
      <t xml:space="preserve">  Se está realizando seguimiento diariamente sobre 3 aspectos:
1. Digitación inicial por parte de Pagaduría, se revisa en Contabilidad antes de la transmisión
2. Se entra todos los días al portal de FACTURE, para verificar de los enviados, cuál de ellos ha sido rechazado, para verificar las razones y poder corregir si es del caso, o dar el parte a los sistemas SEVEN y FACTURE para buscar la solución del problema
3. De las que pasaron correctamente, se realiza un informe con destino a la Auditoría de control interno y a la Revisoría fiscal</t>
    </r>
  </si>
  <si>
    <r>
      <rPr>
        <b/>
        <sz val="11"/>
        <rFont val="Calibri"/>
        <family val="2"/>
        <scheme val="minor"/>
      </rPr>
      <t xml:space="preserve">Cerrada y permanente:  
</t>
    </r>
    <r>
      <rPr>
        <sz val="11"/>
        <rFont val="Calibri"/>
        <family val="2"/>
        <scheme val="minor"/>
      </rPr>
      <t xml:space="preserve">Durante la vigencia 2022, se tuvo la participación de 47 emprendedores, logrando mayor visibilidad y crecimiento de sus cliente dentro de la comunidad unilibrista,
Para el 2023, se encuentra en desarrollo la plataforma virtual del proyecto de comercio eléctrico, previa aprobación por las áreas competentes. 
</t>
    </r>
  </si>
  <si>
    <t xml:space="preserve">En la Seccional  durante el año 2022, se  identificaron  21 riesgos y  21  oportunidades para mitigar o eliminar los riesgos de tipo estratégico (3), operativo (10), tecnológico (3), normativo (4) y financiero (1), los cuales se encuentran registrados en el kawak  con un porcentaje de mitigación del 90,48%.  Los dos riesgos que aún se encuentran en proceso de mitigación y que continúan con el plan de tratamiento  son:
1. Riesgo: No acreditación del laboratorio de investigación del programa de Microbiologíaen ISO 17025
2. Riesgo: Que no se obtenga la certificación del centro de conciliación del consultorio jurídico bajo la norma NTC5906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</si>
</sst>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color theme="1"/>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sz val="9"/>
      <name val="Arial"/>
      <family val="2"/>
    </font>
    <font>
      <b/>
      <sz val="11"/>
      <name val="Calibri"/>
      <family val="2"/>
    </font>
    <font>
      <b/>
      <sz val="10"/>
      <name val="Calibri"/>
      <family val="2"/>
    </font>
    <font>
      <b/>
      <sz val="9"/>
      <name val="Arial"/>
      <family val="2"/>
    </font>
    <font>
      <b/>
      <sz val="8"/>
      <name val="Arial"/>
      <family val="2"/>
    </font>
    <font>
      <sz val="11"/>
      <name val="Calibri"/>
      <family val="2"/>
      <scheme val="minor"/>
    </font>
    <font>
      <b/>
      <sz val="11"/>
      <name val="Calibri"/>
      <family val="2"/>
      <scheme val="minor"/>
    </font>
    <font>
      <b/>
      <sz val="18"/>
      <name val="Arial"/>
      <family val="2"/>
    </font>
    <font>
      <b/>
      <sz val="10"/>
      <color indexed="81"/>
      <name val="Tahoma"/>
      <family val="2"/>
    </font>
    <font>
      <sz val="10"/>
      <color indexed="81"/>
      <name val="Tahoma"/>
      <family val="2"/>
    </font>
    <font>
      <b/>
      <sz val="9"/>
      <color indexed="81"/>
      <name val="Tahoma"/>
      <family val="2"/>
    </font>
    <font>
      <sz val="9"/>
      <color indexed="81"/>
      <name val="Tahoma"/>
      <family val="2"/>
    </font>
    <font>
      <sz val="11"/>
      <color rgb="FFFF0000"/>
      <name val="Calibri"/>
      <family val="2"/>
      <scheme val="minor"/>
    </font>
    <font>
      <b/>
      <sz val="12"/>
      <name val="Calibri"/>
      <family val="2"/>
      <scheme val="minor"/>
    </font>
    <font>
      <sz val="8"/>
      <name val="Calibri"/>
      <family val="2"/>
      <scheme val="minor"/>
    </font>
    <font>
      <b/>
      <sz val="8"/>
      <name val="Calibri"/>
      <family val="2"/>
      <scheme val="minor"/>
    </font>
    <font>
      <sz val="7"/>
      <name val="Calibri"/>
      <family val="2"/>
      <scheme val="minor"/>
    </font>
    <font>
      <b/>
      <sz val="8"/>
      <color rgb="FFFF0000"/>
      <name val="Calibri"/>
      <family val="2"/>
      <scheme val="minor"/>
    </font>
    <font>
      <sz val="8"/>
      <color rgb="FFFF0000"/>
      <name val="Calibri"/>
      <family val="2"/>
      <scheme val="minor"/>
    </font>
    <font>
      <b/>
      <sz val="14"/>
      <name val="Arial"/>
      <family val="2"/>
    </font>
    <font>
      <b/>
      <sz val="11"/>
      <color rgb="FFFF0000"/>
      <name val="Calibri"/>
      <family val="2"/>
      <scheme val="minor"/>
    </font>
    <font>
      <sz val="11"/>
      <color rgb="FF0000FF"/>
      <name val="Calibri"/>
      <family val="2"/>
      <scheme val="minor"/>
    </font>
    <font>
      <b/>
      <sz val="11"/>
      <name val="Arial"/>
      <family val="2"/>
    </font>
    <font>
      <sz val="10"/>
      <name val="Calibri"/>
      <family val="2"/>
      <scheme val="minor"/>
    </font>
    <font>
      <b/>
      <sz val="10"/>
      <name val="Calibri"/>
      <family val="2"/>
      <scheme val="minor"/>
    </font>
    <font>
      <sz val="12"/>
      <name val="Calibri"/>
      <family val="2"/>
      <scheme val="minor"/>
    </font>
    <font>
      <sz val="9"/>
      <name val="Calibri"/>
      <family val="2"/>
      <scheme val="minor"/>
    </font>
    <font>
      <b/>
      <sz val="9"/>
      <name val="Calibri"/>
      <family val="2"/>
      <scheme val="minor"/>
    </font>
    <font>
      <sz val="14"/>
      <name val="Calibri"/>
      <family val="2"/>
      <scheme val="minor"/>
    </font>
    <font>
      <sz val="5"/>
      <name val="Calibri"/>
      <family val="2"/>
      <scheme val="minor"/>
    </font>
    <font>
      <b/>
      <sz val="5"/>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auto="1"/>
      </top>
      <bottom style="thin">
        <color auto="1"/>
      </bottom>
      <diagonal/>
    </border>
  </borders>
  <cellStyleXfs count="5">
    <xf numFmtId="0" fontId="0"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cellStyleXfs>
  <cellXfs count="156">
    <xf numFmtId="0" fontId="0" fillId="0" borderId="0" xfId="0"/>
    <xf numFmtId="0" fontId="5" fillId="3" borderId="0" xfId="1" applyFont="1" applyFill="1" applyBorder="1" applyAlignment="1">
      <alignment horizontal="center"/>
    </xf>
    <xf numFmtId="0" fontId="5" fillId="0" borderId="0" xfId="1" applyFont="1" applyFill="1" applyBorder="1" applyAlignment="1">
      <alignment horizontal="center"/>
    </xf>
    <xf numFmtId="0" fontId="6" fillId="0" borderId="0" xfId="1" applyFont="1"/>
    <xf numFmtId="0" fontId="7" fillId="0" borderId="2" xfId="1" applyFont="1" applyBorder="1" applyAlignment="1">
      <alignment horizontal="justify" vertical="center" wrapText="1"/>
    </xf>
    <xf numFmtId="0" fontId="7" fillId="0" borderId="3" xfId="1" applyFont="1" applyBorder="1" applyAlignment="1">
      <alignment horizontal="justify" vertical="center" wrapText="1"/>
    </xf>
    <xf numFmtId="0" fontId="7" fillId="0" borderId="3" xfId="1" applyFont="1" applyBorder="1" applyAlignment="1">
      <alignment horizontal="center" vertical="center" wrapText="1"/>
    </xf>
    <xf numFmtId="0" fontId="7" fillId="0" borderId="5" xfId="1" applyFont="1" applyBorder="1" applyAlignment="1">
      <alignment horizontal="center" vertical="center" wrapText="1"/>
    </xf>
    <xf numFmtId="10" fontId="8" fillId="0" borderId="7" xfId="1" applyNumberFormat="1" applyFont="1" applyBorder="1" applyAlignment="1">
      <alignment horizontal="center" vertical="center" wrapText="1"/>
    </xf>
    <xf numFmtId="10" fontId="8" fillId="0" borderId="8" xfId="1" applyNumberFormat="1" applyFont="1" applyBorder="1" applyAlignment="1">
      <alignment horizontal="center" vertical="center" wrapText="1"/>
    </xf>
    <xf numFmtId="10" fontId="8" fillId="3" borderId="8" xfId="2" applyNumberFormat="1" applyFont="1" applyFill="1" applyBorder="1" applyAlignment="1">
      <alignment horizontal="center" vertical="center" wrapText="1"/>
    </xf>
    <xf numFmtId="10" fontId="3" fillId="3" borderId="8" xfId="1" applyNumberFormat="1" applyFont="1" applyFill="1" applyBorder="1" applyAlignment="1">
      <alignment horizontal="center" vertical="center"/>
    </xf>
    <xf numFmtId="10" fontId="3" fillId="3" borderId="13" xfId="1" applyNumberFormat="1" applyFont="1" applyFill="1" applyBorder="1" applyAlignment="1">
      <alignment horizontal="center" vertical="center"/>
    </xf>
    <xf numFmtId="10" fontId="8" fillId="0" borderId="0" xfId="1" applyNumberFormat="1" applyFont="1" applyBorder="1" applyAlignment="1">
      <alignment horizontal="center" vertical="center" wrapText="1"/>
    </xf>
    <xf numFmtId="10" fontId="8" fillId="0" borderId="19" xfId="1" applyNumberFormat="1" applyFont="1" applyBorder="1" applyAlignment="1">
      <alignment horizontal="center" vertical="center" wrapText="1"/>
    </xf>
    <xf numFmtId="10" fontId="8" fillId="3" borderId="19" xfId="2" applyNumberFormat="1" applyFont="1" applyFill="1" applyBorder="1" applyAlignment="1">
      <alignment horizontal="center" vertical="center" wrapText="1"/>
    </xf>
    <xf numFmtId="10" fontId="8" fillId="3" borderId="0" xfId="2" applyNumberFormat="1" applyFont="1" applyFill="1" applyBorder="1" applyAlignment="1">
      <alignment horizontal="center" vertical="center" wrapText="1"/>
    </xf>
    <xf numFmtId="10" fontId="3" fillId="3" borderId="0" xfId="1" applyNumberFormat="1" applyFont="1" applyFill="1" applyBorder="1" applyAlignment="1">
      <alignment horizontal="center" vertical="center"/>
    </xf>
    <xf numFmtId="0" fontId="3" fillId="3" borderId="0" xfId="1" applyFont="1" applyFill="1" applyBorder="1" applyAlignment="1">
      <alignment horizontal="center" wrapText="1"/>
    </xf>
    <xf numFmtId="0" fontId="10" fillId="2" borderId="12" xfId="3" applyFont="1" applyFill="1" applyBorder="1" applyAlignment="1">
      <alignment horizontal="justify" vertical="center"/>
    </xf>
    <xf numFmtId="0" fontId="11" fillId="0" borderId="3" xfId="3" applyFont="1" applyBorder="1" applyAlignment="1">
      <alignment vertical="center"/>
    </xf>
    <xf numFmtId="0" fontId="11" fillId="0" borderId="1" xfId="3" applyFont="1" applyBorder="1" applyAlignment="1">
      <alignment vertical="center"/>
    </xf>
    <xf numFmtId="0" fontId="11" fillId="0" borderId="8" xfId="3" applyFont="1" applyBorder="1" applyAlignment="1">
      <alignment vertical="center"/>
    </xf>
    <xf numFmtId="0" fontId="11" fillId="4" borderId="8" xfId="3" applyFont="1" applyFill="1" applyBorder="1" applyAlignment="1">
      <alignment horizontal="center" vertical="center"/>
    </xf>
    <xf numFmtId="0" fontId="11" fillId="4" borderId="1" xfId="3" applyFont="1" applyFill="1" applyBorder="1" applyAlignment="1">
      <alignment horizontal="center" vertical="center"/>
    </xf>
    <xf numFmtId="0" fontId="12" fillId="3" borderId="3" xfId="3" applyFont="1" applyFill="1" applyBorder="1" applyAlignment="1">
      <alignment horizontal="center" vertical="center"/>
    </xf>
    <xf numFmtId="0" fontId="13" fillId="5" borderId="18" xfId="3" applyFont="1" applyFill="1" applyBorder="1" applyAlignment="1">
      <alignment horizontal="justify" vertical="center"/>
    </xf>
    <xf numFmtId="0" fontId="13" fillId="5" borderId="14" xfId="3" applyFont="1" applyFill="1" applyBorder="1" applyAlignment="1">
      <alignment horizontal="center" vertical="center"/>
    </xf>
    <xf numFmtId="0" fontId="13" fillId="5" borderId="14" xfId="3" applyFont="1" applyFill="1" applyBorder="1" applyAlignment="1">
      <alignment vertical="center"/>
    </xf>
    <xf numFmtId="0" fontId="13" fillId="5" borderId="14" xfId="3" applyFont="1" applyFill="1" applyBorder="1" applyAlignment="1">
      <alignment horizontal="justify" vertical="center"/>
    </xf>
    <xf numFmtId="0" fontId="9" fillId="0" borderId="20" xfId="1" applyFont="1" applyBorder="1"/>
    <xf numFmtId="0" fontId="7" fillId="0" borderId="21" xfId="1" applyFont="1" applyBorder="1" applyAlignment="1">
      <alignment horizontal="center" vertical="center" wrapText="1"/>
    </xf>
    <xf numFmtId="0" fontId="9" fillId="0" borderId="22" xfId="1" applyFont="1" applyBorder="1"/>
    <xf numFmtId="10" fontId="3" fillId="3" borderId="23" xfId="1" applyNumberFormat="1" applyFont="1" applyFill="1" applyBorder="1" applyAlignment="1">
      <alignment horizontal="center" vertical="center"/>
    </xf>
    <xf numFmtId="0" fontId="9" fillId="0" borderId="24" xfId="1" applyFont="1" applyBorder="1"/>
    <xf numFmtId="0" fontId="11" fillId="0" borderId="25" xfId="3" applyFont="1" applyBorder="1" applyAlignment="1">
      <alignment horizontal="center" vertical="center"/>
    </xf>
    <xf numFmtId="0" fontId="3" fillId="3" borderId="0" xfId="1" applyFont="1" applyFill="1" applyBorder="1"/>
    <xf numFmtId="0" fontId="11" fillId="0" borderId="0" xfId="3" applyFont="1"/>
    <xf numFmtId="0" fontId="11" fillId="0" borderId="12" xfId="3" applyFont="1" applyBorder="1" applyAlignment="1">
      <alignment vertical="center"/>
    </xf>
    <xf numFmtId="0" fontId="11" fillId="0" borderId="30" xfId="3" applyFont="1" applyBorder="1" applyAlignment="1">
      <alignment vertical="center"/>
    </xf>
    <xf numFmtId="0" fontId="18" fillId="0" borderId="0" xfId="3" applyFont="1"/>
    <xf numFmtId="0" fontId="11" fillId="4" borderId="0" xfId="3" applyFont="1" applyFill="1"/>
    <xf numFmtId="0" fontId="25" fillId="5" borderId="14" xfId="3" applyFont="1" applyFill="1" applyBorder="1" applyAlignment="1">
      <alignment horizontal="center" vertical="center"/>
    </xf>
    <xf numFmtId="10" fontId="25" fillId="5" borderId="15" xfId="3" applyNumberFormat="1" applyFont="1" applyFill="1" applyBorder="1" applyAlignment="1">
      <alignment horizontal="center"/>
    </xf>
    <xf numFmtId="0" fontId="11" fillId="0" borderId="0" xfId="3" applyFont="1" applyAlignment="1">
      <alignment horizontal="justify" vertical="center"/>
    </xf>
    <xf numFmtId="0" fontId="11" fillId="0" borderId="0" xfId="3" applyFont="1" applyAlignment="1">
      <alignment horizontal="center" vertical="center"/>
    </xf>
    <xf numFmtId="0" fontId="11" fillId="0" borderId="0" xfId="3" applyFont="1" applyAlignment="1">
      <alignment vertical="center"/>
    </xf>
    <xf numFmtId="10" fontId="8" fillId="0" borderId="19" xfId="1" applyNumberFormat="1" applyFont="1" applyBorder="1" applyAlignment="1">
      <alignment horizontal="justify" vertical="center" wrapText="1"/>
    </xf>
    <xf numFmtId="10" fontId="8" fillId="3" borderId="0" xfId="2" applyNumberFormat="1" applyFont="1" applyFill="1" applyBorder="1" applyAlignment="1">
      <alignment horizontal="justify" vertical="center" wrapText="1"/>
    </xf>
    <xf numFmtId="0" fontId="27" fillId="0" borderId="0" xfId="3" applyFont="1"/>
    <xf numFmtId="0" fontId="28" fillId="5" borderId="14" xfId="3" applyFont="1" applyFill="1" applyBorder="1" applyAlignment="1">
      <alignment horizontal="center" vertical="center"/>
    </xf>
    <xf numFmtId="0" fontId="20" fillId="0" borderId="3" xfId="3" applyFont="1" applyBorder="1" applyAlignment="1">
      <alignment horizontal="justify" vertical="center" wrapText="1"/>
    </xf>
    <xf numFmtId="0" fontId="12" fillId="0" borderId="1" xfId="3" applyFont="1" applyBorder="1" applyAlignment="1">
      <alignment vertical="center"/>
    </xf>
    <xf numFmtId="0" fontId="12" fillId="0" borderId="3" xfId="3" applyFont="1" applyBorder="1" applyAlignment="1">
      <alignment vertical="center"/>
    </xf>
    <xf numFmtId="0" fontId="12" fillId="0" borderId="4" xfId="3" applyFont="1" applyBorder="1" applyAlignment="1">
      <alignment horizontal="justify" vertical="center"/>
    </xf>
    <xf numFmtId="10" fontId="28" fillId="5" borderId="15" xfId="3" applyNumberFormat="1" applyFont="1" applyFill="1" applyBorder="1" applyAlignment="1">
      <alignment horizontal="center" vertical="center"/>
    </xf>
    <xf numFmtId="0" fontId="20" fillId="0" borderId="0" xfId="3" applyFont="1" applyAlignment="1">
      <alignment horizontal="center" vertical="center"/>
    </xf>
    <xf numFmtId="0" fontId="20" fillId="0" borderId="1" xfId="3" applyFont="1" applyBorder="1" applyAlignment="1">
      <alignment horizontal="justify" vertical="center" wrapText="1"/>
    </xf>
    <xf numFmtId="0" fontId="11" fillId="0" borderId="1" xfId="3" applyFont="1" applyBorder="1" applyAlignment="1">
      <alignment horizontal="justify" vertical="center" wrapText="1"/>
    </xf>
    <xf numFmtId="0" fontId="29" fillId="0" borderId="1" xfId="3" applyFont="1" applyBorder="1" applyAlignment="1">
      <alignment horizontal="justify" vertical="center" wrapText="1"/>
    </xf>
    <xf numFmtId="0" fontId="11" fillId="0" borderId="36" xfId="3" applyFont="1" applyBorder="1" applyAlignment="1">
      <alignment horizontal="justify" vertical="center"/>
    </xf>
    <xf numFmtId="0" fontId="11" fillId="0" borderId="36" xfId="3" applyFont="1" applyBorder="1" applyAlignment="1">
      <alignment horizontal="justify" vertical="center" wrapText="1"/>
    </xf>
    <xf numFmtId="0" fontId="29" fillId="0" borderId="36" xfId="3" applyFont="1" applyBorder="1" applyAlignment="1">
      <alignment horizontal="justify" vertical="center" wrapText="1"/>
    </xf>
    <xf numFmtId="0" fontId="11" fillId="3" borderId="36" xfId="3" applyFont="1" applyFill="1" applyBorder="1" applyAlignment="1">
      <alignment horizontal="justify" vertical="center"/>
    </xf>
    <xf numFmtId="0" fontId="11" fillId="3" borderId="23" xfId="3" applyFont="1" applyFill="1" applyBorder="1" applyAlignment="1">
      <alignment horizontal="justify" vertical="center"/>
    </xf>
    <xf numFmtId="0" fontId="32" fillId="0" borderId="1" xfId="3" applyFont="1" applyBorder="1" applyAlignment="1">
      <alignment horizontal="justify" vertical="center" wrapText="1"/>
    </xf>
    <xf numFmtId="0" fontId="12" fillId="0" borderId="1" xfId="3" applyFont="1" applyBorder="1" applyAlignment="1">
      <alignment vertical="center" wrapText="1"/>
    </xf>
    <xf numFmtId="0" fontId="12" fillId="3" borderId="1" xfId="3" applyFont="1" applyFill="1" applyBorder="1" applyAlignment="1">
      <alignment horizontal="center" vertical="center"/>
    </xf>
    <xf numFmtId="0" fontId="12" fillId="0" borderId="7" xfId="3" applyFont="1" applyBorder="1" applyAlignment="1">
      <alignment horizontal="justify" vertical="center"/>
    </xf>
    <xf numFmtId="0" fontId="12" fillId="0" borderId="8" xfId="3" applyFont="1" applyBorder="1" applyAlignment="1">
      <alignment vertical="center"/>
    </xf>
    <xf numFmtId="0" fontId="11" fillId="0" borderId="8" xfId="3" applyFont="1" applyBorder="1" applyAlignment="1">
      <alignment horizontal="justify" vertical="center" wrapText="1"/>
    </xf>
    <xf numFmtId="0" fontId="11" fillId="3" borderId="36" xfId="3" applyFont="1" applyFill="1" applyBorder="1" applyAlignment="1">
      <alignment horizontal="justify" vertical="center" wrapText="1"/>
    </xf>
    <xf numFmtId="0" fontId="11" fillId="3" borderId="21" xfId="3" applyFont="1" applyFill="1" applyBorder="1" applyAlignment="1">
      <alignment horizontal="justify" vertical="center" wrapText="1"/>
    </xf>
    <xf numFmtId="0" fontId="20" fillId="3" borderId="36" xfId="3" applyFont="1" applyFill="1" applyBorder="1" applyAlignment="1">
      <alignment horizontal="justify" vertical="center" wrapText="1"/>
    </xf>
    <xf numFmtId="0" fontId="11" fillId="0" borderId="1" xfId="3" applyFont="1" applyBorder="1" applyAlignment="1">
      <alignment horizontal="center" vertical="center"/>
    </xf>
    <xf numFmtId="0" fontId="11" fillId="0" borderId="2" xfId="3" applyFont="1" applyBorder="1" applyAlignment="1">
      <alignment horizontal="justify" vertical="center"/>
    </xf>
    <xf numFmtId="0" fontId="11" fillId="0" borderId="3" xfId="3" applyFont="1" applyBorder="1" applyAlignment="1">
      <alignment horizontal="center" vertical="center"/>
    </xf>
    <xf numFmtId="0" fontId="11" fillId="0" borderId="30" xfId="3" applyFont="1" applyBorder="1" applyAlignment="1">
      <alignment horizontal="center" vertical="center"/>
    </xf>
    <xf numFmtId="0" fontId="11" fillId="0" borderId="8" xfId="3" applyFont="1" applyBorder="1" applyAlignment="1">
      <alignment horizontal="center" vertical="center"/>
    </xf>
    <xf numFmtId="9" fontId="4" fillId="3" borderId="5" xfId="4" applyFont="1" applyFill="1" applyBorder="1" applyAlignment="1">
      <alignment horizontal="center" vertical="center"/>
    </xf>
    <xf numFmtId="9" fontId="4" fillId="3" borderId="6" xfId="4" applyFont="1" applyFill="1" applyBorder="1" applyAlignment="1">
      <alignment horizontal="center" vertical="center"/>
    </xf>
    <xf numFmtId="0" fontId="11" fillId="0" borderId="4" xfId="3" applyFont="1" applyBorder="1" applyAlignment="1">
      <alignment horizontal="justify" vertical="center"/>
    </xf>
    <xf numFmtId="9" fontId="4" fillId="0" borderId="6" xfId="4" applyFont="1" applyBorder="1" applyAlignment="1">
      <alignment horizontal="center" vertical="center"/>
    </xf>
    <xf numFmtId="0" fontId="11" fillId="0" borderId="27" xfId="3" applyFont="1" applyBorder="1" applyAlignment="1">
      <alignment horizontal="center" vertical="center"/>
    </xf>
    <xf numFmtId="0" fontId="11" fillId="0" borderId="1" xfId="3" applyFont="1" applyBorder="1" applyAlignment="1">
      <alignment horizontal="justify" vertical="center"/>
    </xf>
    <xf numFmtId="9" fontId="4" fillId="3" borderId="13" xfId="4" applyFont="1" applyFill="1" applyBorder="1" applyAlignment="1">
      <alignment horizontal="center" vertical="center"/>
    </xf>
    <xf numFmtId="0" fontId="31" fillId="0" borderId="36" xfId="3" applyFont="1" applyBorder="1" applyAlignment="1">
      <alignment horizontal="justify" vertical="center" wrapText="1"/>
    </xf>
    <xf numFmtId="0" fontId="35" fillId="3" borderId="36" xfId="3" applyFont="1" applyFill="1" applyBorder="1" applyAlignment="1">
      <alignment horizontal="justify" vertical="center" wrapText="1"/>
    </xf>
    <xf numFmtId="9" fontId="4" fillId="3" borderId="6" xfId="4" applyFont="1" applyFill="1" applyBorder="1" applyAlignment="1">
      <alignment horizontal="center" vertical="center"/>
    </xf>
    <xf numFmtId="0" fontId="1" fillId="3" borderId="3" xfId="3" applyFont="1" applyFill="1" applyBorder="1" applyAlignment="1">
      <alignment horizontal="justify" vertical="center"/>
    </xf>
    <xf numFmtId="0" fontId="1" fillId="3" borderId="1" xfId="3" applyFont="1" applyFill="1" applyBorder="1" applyAlignment="1">
      <alignment horizontal="justify" vertical="center"/>
    </xf>
    <xf numFmtId="0" fontId="1" fillId="3" borderId="1" xfId="3" applyFont="1" applyFill="1" applyBorder="1" applyAlignment="1">
      <alignment vertical="center"/>
    </xf>
    <xf numFmtId="0" fontId="1" fillId="3" borderId="8" xfId="3" applyFont="1" applyFill="1" applyBorder="1" applyAlignment="1">
      <alignment horizontal="justify" vertical="center"/>
    </xf>
    <xf numFmtId="0" fontId="11" fillId="0" borderId="3" xfId="3" applyFont="1" applyBorder="1" applyAlignment="1">
      <alignment horizontal="center" vertical="center"/>
    </xf>
    <xf numFmtId="0" fontId="11" fillId="3" borderId="6" xfId="3" applyFont="1" applyFill="1" applyBorder="1" applyAlignment="1">
      <alignment horizontal="justify" vertical="center" wrapText="1"/>
    </xf>
    <xf numFmtId="0" fontId="20" fillId="0" borderId="32" xfId="3" applyFont="1" applyBorder="1" applyAlignment="1">
      <alignment horizontal="justify" vertical="center" wrapText="1"/>
    </xf>
    <xf numFmtId="0" fontId="20" fillId="0" borderId="0" xfId="3" applyFont="1" applyAlignment="1">
      <alignment horizontal="justify" vertical="center" wrapText="1"/>
    </xf>
    <xf numFmtId="0" fontId="20" fillId="0" borderId="32" xfId="3" applyFont="1" applyBorder="1" applyAlignment="1">
      <alignment horizontal="justify" vertical="center"/>
    </xf>
    <xf numFmtId="0" fontId="20" fillId="0" borderId="0" xfId="3" applyFont="1" applyAlignment="1">
      <alignment horizontal="justify" vertical="center"/>
    </xf>
    <xf numFmtId="0" fontId="12" fillId="0" borderId="4" xfId="3" applyFont="1" applyBorder="1" applyAlignment="1">
      <alignment horizontal="center" vertical="center"/>
    </xf>
    <xf numFmtId="0" fontId="11" fillId="0" borderId="1" xfId="3" applyFont="1" applyBorder="1" applyAlignment="1">
      <alignment horizontal="center" vertical="center"/>
    </xf>
    <xf numFmtId="0" fontId="4" fillId="2" borderId="3" xfId="3" applyFont="1" applyFill="1" applyBorder="1" applyAlignment="1">
      <alignment horizontal="center" vertical="center"/>
    </xf>
    <xf numFmtId="0" fontId="4" fillId="2" borderId="12" xfId="3" applyFont="1" applyFill="1" applyBorder="1" applyAlignment="1">
      <alignment horizontal="center" vertical="center"/>
    </xf>
    <xf numFmtId="0" fontId="4" fillId="2" borderId="3" xfId="3" applyFont="1" applyFill="1" applyBorder="1" applyAlignment="1">
      <alignment horizontal="center" vertical="center" wrapText="1"/>
    </xf>
    <xf numFmtId="0" fontId="9" fillId="2" borderId="5" xfId="3" applyFont="1" applyFill="1" applyBorder="1" applyAlignment="1">
      <alignment horizontal="center" vertical="center"/>
    </xf>
    <xf numFmtId="0" fontId="9" fillId="2" borderId="17" xfId="3" applyFont="1" applyFill="1" applyBorder="1" applyAlignment="1">
      <alignment horizontal="center" vertical="center"/>
    </xf>
    <xf numFmtId="0" fontId="4" fillId="6" borderId="32" xfId="1" applyFont="1" applyFill="1" applyBorder="1" applyAlignment="1">
      <alignment horizontal="center" vertical="center"/>
    </xf>
    <xf numFmtId="0" fontId="4" fillId="6" borderId="19" xfId="1" applyFont="1" applyFill="1" applyBorder="1" applyAlignment="1">
      <alignment horizontal="center" vertical="center"/>
    </xf>
    <xf numFmtId="0" fontId="11" fillId="0" borderId="9" xfId="3" applyFont="1" applyBorder="1" applyAlignment="1">
      <alignment horizontal="center" vertical="center"/>
    </xf>
    <xf numFmtId="0" fontId="11" fillId="0" borderId="11" xfId="3" applyFont="1" applyBorder="1" applyAlignment="1">
      <alignment horizontal="center" vertical="center"/>
    </xf>
    <xf numFmtId="0" fontId="4" fillId="8" borderId="9" xfId="3" applyFont="1" applyFill="1" applyBorder="1" applyAlignment="1">
      <alignment horizontal="center" vertical="center" wrapText="1"/>
    </xf>
    <xf numFmtId="0" fontId="4" fillId="8" borderId="10" xfId="3" applyFont="1" applyFill="1" applyBorder="1" applyAlignment="1">
      <alignment horizontal="center" vertical="center" wrapText="1"/>
    </xf>
    <xf numFmtId="0" fontId="4" fillId="8" borderId="11" xfId="3" applyFont="1" applyFill="1" applyBorder="1" applyAlignment="1">
      <alignment horizontal="center" vertical="center" wrapText="1"/>
    </xf>
    <xf numFmtId="0" fontId="4" fillId="2" borderId="2" xfId="3" applyFont="1" applyFill="1" applyBorder="1" applyAlignment="1">
      <alignment horizontal="justify" vertical="center"/>
    </xf>
    <xf numFmtId="0" fontId="4" fillId="2" borderId="16" xfId="3" applyFont="1" applyFill="1" applyBorder="1" applyAlignment="1">
      <alignment horizontal="justify" vertical="center"/>
    </xf>
    <xf numFmtId="0" fontId="18" fillId="0" borderId="1" xfId="3" applyFont="1" applyBorder="1" applyAlignment="1">
      <alignment horizontal="center" vertical="center"/>
    </xf>
    <xf numFmtId="0" fontId="19" fillId="7" borderId="34" xfId="3" applyFont="1" applyFill="1" applyBorder="1" applyAlignment="1">
      <alignment horizontal="center" vertical="center" wrapText="1"/>
    </xf>
    <xf numFmtId="0" fontId="19" fillId="7" borderId="35" xfId="3" applyFont="1" applyFill="1" applyBorder="1" applyAlignment="1">
      <alignment horizontal="center" vertical="center" wrapText="1"/>
    </xf>
    <xf numFmtId="0" fontId="4" fillId="2" borderId="33" xfId="3" applyFont="1" applyFill="1" applyBorder="1" applyAlignment="1">
      <alignment horizontal="center" vertical="center"/>
    </xf>
    <xf numFmtId="0" fontId="4" fillId="2" borderId="30" xfId="3" applyFont="1" applyFill="1" applyBorder="1" applyAlignment="1">
      <alignment horizontal="center" vertical="center"/>
    </xf>
    <xf numFmtId="0" fontId="11" fillId="0" borderId="2" xfId="3" applyFont="1" applyBorder="1" applyAlignment="1">
      <alignment horizontal="justify" vertical="center"/>
    </xf>
    <xf numFmtId="0" fontId="11" fillId="0" borderId="29" xfId="3" applyFont="1" applyBorder="1" applyAlignment="1">
      <alignment horizontal="justify" vertical="center"/>
    </xf>
    <xf numFmtId="0" fontId="11" fillId="0" borderId="7" xfId="3" applyFont="1" applyBorder="1" applyAlignment="1">
      <alignment horizontal="justify" vertical="center"/>
    </xf>
    <xf numFmtId="0" fontId="11" fillId="0" borderId="3" xfId="3" applyFont="1" applyBorder="1" applyAlignment="1">
      <alignment horizontal="center" vertical="center"/>
    </xf>
    <xf numFmtId="0" fontId="11" fillId="0" borderId="30" xfId="3" applyFont="1" applyBorder="1" applyAlignment="1">
      <alignment horizontal="center" vertical="center"/>
    </xf>
    <xf numFmtId="0" fontId="11" fillId="0" borderId="8" xfId="3" applyFont="1" applyBorder="1" applyAlignment="1">
      <alignment horizontal="center" vertical="center"/>
    </xf>
    <xf numFmtId="9" fontId="4" fillId="3" borderId="5" xfId="4" applyFont="1" applyFill="1" applyBorder="1" applyAlignment="1">
      <alignment horizontal="center" vertical="center"/>
    </xf>
    <xf numFmtId="9" fontId="4" fillId="3" borderId="28" xfId="4" applyFont="1" applyFill="1" applyBorder="1" applyAlignment="1">
      <alignment horizontal="center" vertical="center"/>
    </xf>
    <xf numFmtId="9" fontId="4" fillId="3" borderId="6" xfId="4" applyFont="1" applyFill="1" applyBorder="1" applyAlignment="1">
      <alignment horizontal="center" vertical="center"/>
    </xf>
    <xf numFmtId="0" fontId="11" fillId="0" borderId="4" xfId="3" applyFont="1" applyBorder="1" applyAlignment="1">
      <alignment horizontal="justify" vertical="center"/>
    </xf>
    <xf numFmtId="9" fontId="4" fillId="0" borderId="5" xfId="4" applyFont="1" applyBorder="1" applyAlignment="1">
      <alignment horizontal="center" vertical="center"/>
    </xf>
    <xf numFmtId="9" fontId="4" fillId="0" borderId="6" xfId="4" applyFont="1" applyBorder="1" applyAlignment="1">
      <alignment horizontal="center" vertical="center"/>
    </xf>
    <xf numFmtId="9" fontId="4" fillId="0" borderId="13" xfId="4" applyFont="1" applyBorder="1" applyAlignment="1">
      <alignment horizontal="center" vertical="center"/>
    </xf>
    <xf numFmtId="0" fontId="34" fillId="8" borderId="9" xfId="3" applyFont="1" applyFill="1" applyBorder="1" applyAlignment="1">
      <alignment horizontal="justify" vertical="center" wrapText="1"/>
    </xf>
    <xf numFmtId="0" fontId="34" fillId="8" borderId="10" xfId="3" applyFont="1" applyFill="1" applyBorder="1" applyAlignment="1">
      <alignment horizontal="justify" vertical="center" wrapText="1"/>
    </xf>
    <xf numFmtId="0" fontId="34" fillId="8" borderId="11" xfId="3" applyFont="1" applyFill="1" applyBorder="1" applyAlignment="1">
      <alignment horizontal="justify" vertical="center" wrapText="1"/>
    </xf>
    <xf numFmtId="0" fontId="25" fillId="9" borderId="9" xfId="3" applyFont="1" applyFill="1" applyBorder="1" applyAlignment="1">
      <alignment horizontal="center" vertical="center" wrapText="1"/>
    </xf>
    <xf numFmtId="0" fontId="25" fillId="9" borderId="10" xfId="3" applyFont="1" applyFill="1" applyBorder="1" applyAlignment="1">
      <alignment horizontal="center" vertical="center" wrapText="1"/>
    </xf>
    <xf numFmtId="0" fontId="25" fillId="9" borderId="11" xfId="3" applyFont="1" applyFill="1" applyBorder="1" applyAlignment="1">
      <alignment horizontal="center" vertical="center" wrapText="1"/>
    </xf>
    <xf numFmtId="0" fontId="9" fillId="2" borderId="5" xfId="3" applyFont="1" applyFill="1" applyBorder="1" applyAlignment="1">
      <alignment horizontal="justify" vertical="center"/>
    </xf>
    <xf numFmtId="0" fontId="9" fillId="2" borderId="17" xfId="3" applyFont="1" applyFill="1" applyBorder="1" applyAlignment="1">
      <alignment horizontal="justify" vertical="center"/>
    </xf>
    <xf numFmtId="0" fontId="11" fillId="0" borderId="26" xfId="3" applyFont="1" applyBorder="1" applyAlignment="1">
      <alignment horizontal="justify" vertical="center"/>
    </xf>
    <xf numFmtId="0" fontId="11" fillId="0" borderId="27" xfId="3" applyFont="1" applyBorder="1" applyAlignment="1">
      <alignment horizontal="center" vertical="center"/>
    </xf>
    <xf numFmtId="0" fontId="11" fillId="0" borderId="3" xfId="3" applyFont="1" applyBorder="1" applyAlignment="1">
      <alignment horizontal="justify" vertical="center"/>
    </xf>
    <xf numFmtId="0" fontId="11" fillId="0" borderId="27" xfId="3" applyFont="1" applyBorder="1" applyAlignment="1">
      <alignment horizontal="justify" vertical="center"/>
    </xf>
    <xf numFmtId="0" fontId="11" fillId="0" borderId="1" xfId="3" applyFont="1" applyBorder="1" applyAlignment="1">
      <alignment horizontal="justify" vertical="center"/>
    </xf>
    <xf numFmtId="0" fontId="19" fillId="7" borderId="32" xfId="3" applyFont="1" applyFill="1" applyBorder="1" applyAlignment="1">
      <alignment horizontal="justify" vertical="center"/>
    </xf>
    <xf numFmtId="0" fontId="19" fillId="7" borderId="0" xfId="3" applyFont="1" applyFill="1" applyBorder="1" applyAlignment="1">
      <alignment horizontal="justify" vertical="center"/>
    </xf>
    <xf numFmtId="0" fontId="11" fillId="0" borderId="8" xfId="3" applyFont="1" applyBorder="1" applyAlignment="1">
      <alignment horizontal="justify" vertical="center"/>
    </xf>
    <xf numFmtId="9" fontId="4" fillId="3" borderId="13" xfId="4" applyFont="1" applyFill="1" applyBorder="1" applyAlignment="1">
      <alignment horizontal="center" vertical="center"/>
    </xf>
    <xf numFmtId="9" fontId="4" fillId="0" borderId="31" xfId="4" applyFont="1" applyBorder="1" applyAlignment="1">
      <alignment horizontal="center" vertical="center"/>
    </xf>
    <xf numFmtId="0" fontId="11" fillId="0" borderId="30" xfId="3" applyFont="1" applyBorder="1" applyAlignment="1">
      <alignment horizontal="justify" vertical="center"/>
    </xf>
    <xf numFmtId="9" fontId="4" fillId="3" borderId="31" xfId="4" applyFont="1" applyFill="1" applyBorder="1" applyAlignment="1">
      <alignment horizontal="center" vertical="center"/>
    </xf>
    <xf numFmtId="0" fontId="11" fillId="0" borderId="9" xfId="3" applyFont="1" applyBorder="1" applyAlignment="1">
      <alignment horizontal="justify" vertical="center" wrapText="1"/>
    </xf>
    <xf numFmtId="0" fontId="11" fillId="0" borderId="10" xfId="3" applyFont="1" applyBorder="1" applyAlignment="1">
      <alignment horizontal="justify" vertical="center" wrapText="1"/>
    </xf>
    <xf numFmtId="0" fontId="11" fillId="0" borderId="11" xfId="3" applyFont="1" applyBorder="1" applyAlignment="1">
      <alignment horizontal="justify" vertical="center" wrapText="1"/>
    </xf>
  </cellXfs>
  <cellStyles count="5">
    <cellStyle name="Normal" xfId="0" builtinId="0"/>
    <cellStyle name="Normal 2" xfId="1"/>
    <cellStyle name="Normal 7" xfId="3"/>
    <cellStyle name="Porcentaje 4" xfId="4"/>
    <cellStyle name="Porcentual 2"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unilibrepereira.edu.co/Revisi&#243;n%20Gerencial%20Nacional/Backup/Escritorio/COMPARTIDA/DOCUMENTOS%20PENDIENTES%2015-11-06/Varios%201/Herramientas%20y%20graficas/INDICADORES%20FINANCIERA%20Y%20REGISTRO/calculo%20ficha%20aten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datos"/>
      <sheetName val="calificación"/>
      <sheetName val="tabulación calificación"/>
      <sheetName val="Ana. Pareto"/>
    </sheetNames>
    <sheetDataSet>
      <sheetData sheetId="0">
        <row r="6">
          <cell r="CY6" t="str">
            <v>Excelente</v>
          </cell>
        </row>
        <row r="7">
          <cell r="CY7" t="str">
            <v>Bueno</v>
          </cell>
        </row>
        <row r="8">
          <cell r="CY8" t="str">
            <v>Aceptable</v>
          </cell>
        </row>
        <row r="9">
          <cell r="CY9" t="str">
            <v>Deficiente</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100"/>
  <sheetViews>
    <sheetView tabSelected="1" topLeftCell="B10" workbookViewId="0">
      <selection activeCell="F11" sqref="F11"/>
    </sheetView>
  </sheetViews>
  <sheetFormatPr baseColWidth="10" defaultRowHeight="15" x14ac:dyDescent="0.25"/>
  <cols>
    <col min="1" max="1" width="15.140625" style="37" customWidth="1"/>
    <col min="2" max="2" width="17" style="44" customWidth="1"/>
    <col min="3" max="3" width="14.28515625" style="46" customWidth="1"/>
    <col min="4" max="4" width="16.7109375" style="46" customWidth="1"/>
    <col min="5" max="5" width="36.42578125" style="44" customWidth="1"/>
    <col min="6" max="6" width="12.42578125" style="44" customWidth="1"/>
    <col min="7" max="7" width="10.42578125" style="46" customWidth="1"/>
    <col min="8" max="8" width="11.140625" style="46" customWidth="1"/>
    <col min="9" max="9" width="10.7109375" style="46" customWidth="1"/>
    <col min="10" max="10" width="16.5703125" style="45" customWidth="1"/>
    <col min="11" max="11" width="83.28515625" style="44" customWidth="1"/>
    <col min="12" max="22" width="7.7109375" style="37" customWidth="1"/>
    <col min="23" max="247" width="11.42578125" style="37"/>
    <col min="248" max="248" width="6.140625" style="37" customWidth="1"/>
    <col min="249" max="249" width="18" style="37" customWidth="1"/>
    <col min="250" max="250" width="5.42578125" style="37" customWidth="1"/>
    <col min="251" max="251" width="11.42578125" style="37"/>
    <col min="252" max="252" width="14" style="37" customWidth="1"/>
    <col min="253" max="253" width="10.85546875" style="37" customWidth="1"/>
    <col min="254" max="254" width="10.140625" style="37" customWidth="1"/>
    <col min="255" max="255" width="7.7109375" style="37" customWidth="1"/>
    <col min="256" max="256" width="13.7109375" style="37" customWidth="1"/>
    <col min="257" max="503" width="11.42578125" style="37"/>
    <col min="504" max="504" width="6.140625" style="37" customWidth="1"/>
    <col min="505" max="505" width="18" style="37" customWidth="1"/>
    <col min="506" max="506" width="5.42578125" style="37" customWidth="1"/>
    <col min="507" max="507" width="11.42578125" style="37"/>
    <col min="508" max="508" width="14" style="37" customWidth="1"/>
    <col min="509" max="509" width="10.85546875" style="37" customWidth="1"/>
    <col min="510" max="510" width="10.140625" style="37" customWidth="1"/>
    <col min="511" max="511" width="7.7109375" style="37" customWidth="1"/>
    <col min="512" max="512" width="13.7109375" style="37" customWidth="1"/>
    <col min="513" max="759" width="11.42578125" style="37"/>
    <col min="760" max="760" width="6.140625" style="37" customWidth="1"/>
    <col min="761" max="761" width="18" style="37" customWidth="1"/>
    <col min="762" max="762" width="5.42578125" style="37" customWidth="1"/>
    <col min="763" max="763" width="11.42578125" style="37"/>
    <col min="764" max="764" width="14" style="37" customWidth="1"/>
    <col min="765" max="765" width="10.85546875" style="37" customWidth="1"/>
    <col min="766" max="766" width="10.140625" style="37" customWidth="1"/>
    <col min="767" max="767" width="7.7109375" style="37" customWidth="1"/>
    <col min="768" max="768" width="13.7109375" style="37" customWidth="1"/>
    <col min="769" max="1015" width="11.42578125" style="37"/>
    <col min="1016" max="1016" width="6.140625" style="37" customWidth="1"/>
    <col min="1017" max="1017" width="18" style="37" customWidth="1"/>
    <col min="1018" max="1018" width="5.42578125" style="37" customWidth="1"/>
    <col min="1019" max="1019" width="11.42578125" style="37"/>
    <col min="1020" max="1020" width="14" style="37" customWidth="1"/>
    <col min="1021" max="1021" width="10.85546875" style="37" customWidth="1"/>
    <col min="1022" max="1022" width="10.140625" style="37" customWidth="1"/>
    <col min="1023" max="1023" width="7.7109375" style="37" customWidth="1"/>
    <col min="1024" max="1024" width="13.7109375" style="37" customWidth="1"/>
    <col min="1025" max="1271" width="11.42578125" style="37"/>
    <col min="1272" max="1272" width="6.140625" style="37" customWidth="1"/>
    <col min="1273" max="1273" width="18" style="37" customWidth="1"/>
    <col min="1274" max="1274" width="5.42578125" style="37" customWidth="1"/>
    <col min="1275" max="1275" width="11.42578125" style="37"/>
    <col min="1276" max="1276" width="14" style="37" customWidth="1"/>
    <col min="1277" max="1277" width="10.85546875" style="37" customWidth="1"/>
    <col min="1278" max="1278" width="10.140625" style="37" customWidth="1"/>
    <col min="1279" max="1279" width="7.7109375" style="37" customWidth="1"/>
    <col min="1280" max="1280" width="13.7109375" style="37" customWidth="1"/>
    <col min="1281" max="1527" width="11.42578125" style="37"/>
    <col min="1528" max="1528" width="6.140625" style="37" customWidth="1"/>
    <col min="1529" max="1529" width="18" style="37" customWidth="1"/>
    <col min="1530" max="1530" width="5.42578125" style="37" customWidth="1"/>
    <col min="1531" max="1531" width="11.42578125" style="37"/>
    <col min="1532" max="1532" width="14" style="37" customWidth="1"/>
    <col min="1533" max="1533" width="10.85546875" style="37" customWidth="1"/>
    <col min="1534" max="1534" width="10.140625" style="37" customWidth="1"/>
    <col min="1535" max="1535" width="7.7109375" style="37" customWidth="1"/>
    <col min="1536" max="1536" width="13.7109375" style="37" customWidth="1"/>
    <col min="1537" max="1783" width="11.42578125" style="37"/>
    <col min="1784" max="1784" width="6.140625" style="37" customWidth="1"/>
    <col min="1785" max="1785" width="18" style="37" customWidth="1"/>
    <col min="1786" max="1786" width="5.42578125" style="37" customWidth="1"/>
    <col min="1787" max="1787" width="11.42578125" style="37"/>
    <col min="1788" max="1788" width="14" style="37" customWidth="1"/>
    <col min="1789" max="1789" width="10.85546875" style="37" customWidth="1"/>
    <col min="1790" max="1790" width="10.140625" style="37" customWidth="1"/>
    <col min="1791" max="1791" width="7.7109375" style="37" customWidth="1"/>
    <col min="1792" max="1792" width="13.7109375" style="37" customWidth="1"/>
    <col min="1793" max="2039" width="11.42578125" style="37"/>
    <col min="2040" max="2040" width="6.140625" style="37" customWidth="1"/>
    <col min="2041" max="2041" width="18" style="37" customWidth="1"/>
    <col min="2042" max="2042" width="5.42578125" style="37" customWidth="1"/>
    <col min="2043" max="2043" width="11.42578125" style="37"/>
    <col min="2044" max="2044" width="14" style="37" customWidth="1"/>
    <col min="2045" max="2045" width="10.85546875" style="37" customWidth="1"/>
    <col min="2046" max="2046" width="10.140625" style="37" customWidth="1"/>
    <col min="2047" max="2047" width="7.7109375" style="37" customWidth="1"/>
    <col min="2048" max="2048" width="13.7109375" style="37" customWidth="1"/>
    <col min="2049" max="2295" width="11.42578125" style="37"/>
    <col min="2296" max="2296" width="6.140625" style="37" customWidth="1"/>
    <col min="2297" max="2297" width="18" style="37" customWidth="1"/>
    <col min="2298" max="2298" width="5.42578125" style="37" customWidth="1"/>
    <col min="2299" max="2299" width="11.42578125" style="37"/>
    <col min="2300" max="2300" width="14" style="37" customWidth="1"/>
    <col min="2301" max="2301" width="10.85546875" style="37" customWidth="1"/>
    <col min="2302" max="2302" width="10.140625" style="37" customWidth="1"/>
    <col min="2303" max="2303" width="7.7109375" style="37" customWidth="1"/>
    <col min="2304" max="2304" width="13.7109375" style="37" customWidth="1"/>
    <col min="2305" max="2551" width="11.42578125" style="37"/>
    <col min="2552" max="2552" width="6.140625" style="37" customWidth="1"/>
    <col min="2553" max="2553" width="18" style="37" customWidth="1"/>
    <col min="2554" max="2554" width="5.42578125" style="37" customWidth="1"/>
    <col min="2555" max="2555" width="11.42578125" style="37"/>
    <col min="2556" max="2556" width="14" style="37" customWidth="1"/>
    <col min="2557" max="2557" width="10.85546875" style="37" customWidth="1"/>
    <col min="2558" max="2558" width="10.140625" style="37" customWidth="1"/>
    <col min="2559" max="2559" width="7.7109375" style="37" customWidth="1"/>
    <col min="2560" max="2560" width="13.7109375" style="37" customWidth="1"/>
    <col min="2561" max="2807" width="11.42578125" style="37"/>
    <col min="2808" max="2808" width="6.140625" style="37" customWidth="1"/>
    <col min="2809" max="2809" width="18" style="37" customWidth="1"/>
    <col min="2810" max="2810" width="5.42578125" style="37" customWidth="1"/>
    <col min="2811" max="2811" width="11.42578125" style="37"/>
    <col min="2812" max="2812" width="14" style="37" customWidth="1"/>
    <col min="2813" max="2813" width="10.85546875" style="37" customWidth="1"/>
    <col min="2814" max="2814" width="10.140625" style="37" customWidth="1"/>
    <col min="2815" max="2815" width="7.7109375" style="37" customWidth="1"/>
    <col min="2816" max="2816" width="13.7109375" style="37" customWidth="1"/>
    <col min="2817" max="3063" width="11.42578125" style="37"/>
    <col min="3064" max="3064" width="6.140625" style="37" customWidth="1"/>
    <col min="3065" max="3065" width="18" style="37" customWidth="1"/>
    <col min="3066" max="3066" width="5.42578125" style="37" customWidth="1"/>
    <col min="3067" max="3067" width="11.42578125" style="37"/>
    <col min="3068" max="3068" width="14" style="37" customWidth="1"/>
    <col min="3069" max="3069" width="10.85546875" style="37" customWidth="1"/>
    <col min="3070" max="3070" width="10.140625" style="37" customWidth="1"/>
    <col min="3071" max="3071" width="7.7109375" style="37" customWidth="1"/>
    <col min="3072" max="3072" width="13.7109375" style="37" customWidth="1"/>
    <col min="3073" max="3319" width="11.42578125" style="37"/>
    <col min="3320" max="3320" width="6.140625" style="37" customWidth="1"/>
    <col min="3321" max="3321" width="18" style="37" customWidth="1"/>
    <col min="3322" max="3322" width="5.42578125" style="37" customWidth="1"/>
    <col min="3323" max="3323" width="11.42578125" style="37"/>
    <col min="3324" max="3324" width="14" style="37" customWidth="1"/>
    <col min="3325" max="3325" width="10.85546875" style="37" customWidth="1"/>
    <col min="3326" max="3326" width="10.140625" style="37" customWidth="1"/>
    <col min="3327" max="3327" width="7.7109375" style="37" customWidth="1"/>
    <col min="3328" max="3328" width="13.7109375" style="37" customWidth="1"/>
    <col min="3329" max="3575" width="11.42578125" style="37"/>
    <col min="3576" max="3576" width="6.140625" style="37" customWidth="1"/>
    <col min="3577" max="3577" width="18" style="37" customWidth="1"/>
    <col min="3578" max="3578" width="5.42578125" style="37" customWidth="1"/>
    <col min="3579" max="3579" width="11.42578125" style="37"/>
    <col min="3580" max="3580" width="14" style="37" customWidth="1"/>
    <col min="3581" max="3581" width="10.85546875" style="37" customWidth="1"/>
    <col min="3582" max="3582" width="10.140625" style="37" customWidth="1"/>
    <col min="3583" max="3583" width="7.7109375" style="37" customWidth="1"/>
    <col min="3584" max="3584" width="13.7109375" style="37" customWidth="1"/>
    <col min="3585" max="3831" width="11.42578125" style="37"/>
    <col min="3832" max="3832" width="6.140625" style="37" customWidth="1"/>
    <col min="3833" max="3833" width="18" style="37" customWidth="1"/>
    <col min="3834" max="3834" width="5.42578125" style="37" customWidth="1"/>
    <col min="3835" max="3835" width="11.42578125" style="37"/>
    <col min="3836" max="3836" width="14" style="37" customWidth="1"/>
    <col min="3837" max="3837" width="10.85546875" style="37" customWidth="1"/>
    <col min="3838" max="3838" width="10.140625" style="37" customWidth="1"/>
    <col min="3839" max="3839" width="7.7109375" style="37" customWidth="1"/>
    <col min="3840" max="3840" width="13.7109375" style="37" customWidth="1"/>
    <col min="3841" max="4087" width="11.42578125" style="37"/>
    <col min="4088" max="4088" width="6.140625" style="37" customWidth="1"/>
    <col min="4089" max="4089" width="18" style="37" customWidth="1"/>
    <col min="4090" max="4090" width="5.42578125" style="37" customWidth="1"/>
    <col min="4091" max="4091" width="11.42578125" style="37"/>
    <col min="4092" max="4092" width="14" style="37" customWidth="1"/>
    <col min="4093" max="4093" width="10.85546875" style="37" customWidth="1"/>
    <col min="4094" max="4094" width="10.140625" style="37" customWidth="1"/>
    <col min="4095" max="4095" width="7.7109375" style="37" customWidth="1"/>
    <col min="4096" max="4096" width="13.7109375" style="37" customWidth="1"/>
    <col min="4097" max="4343" width="11.42578125" style="37"/>
    <col min="4344" max="4344" width="6.140625" style="37" customWidth="1"/>
    <col min="4345" max="4345" width="18" style="37" customWidth="1"/>
    <col min="4346" max="4346" width="5.42578125" style="37" customWidth="1"/>
    <col min="4347" max="4347" width="11.42578125" style="37"/>
    <col min="4348" max="4348" width="14" style="37" customWidth="1"/>
    <col min="4349" max="4349" width="10.85546875" style="37" customWidth="1"/>
    <col min="4350" max="4350" width="10.140625" style="37" customWidth="1"/>
    <col min="4351" max="4351" width="7.7109375" style="37" customWidth="1"/>
    <col min="4352" max="4352" width="13.7109375" style="37" customWidth="1"/>
    <col min="4353" max="4599" width="11.42578125" style="37"/>
    <col min="4600" max="4600" width="6.140625" style="37" customWidth="1"/>
    <col min="4601" max="4601" width="18" style="37" customWidth="1"/>
    <col min="4602" max="4602" width="5.42578125" style="37" customWidth="1"/>
    <col min="4603" max="4603" width="11.42578125" style="37"/>
    <col min="4604" max="4604" width="14" style="37" customWidth="1"/>
    <col min="4605" max="4605" width="10.85546875" style="37" customWidth="1"/>
    <col min="4606" max="4606" width="10.140625" style="37" customWidth="1"/>
    <col min="4607" max="4607" width="7.7109375" style="37" customWidth="1"/>
    <col min="4608" max="4608" width="13.7109375" style="37" customWidth="1"/>
    <col min="4609" max="4855" width="11.42578125" style="37"/>
    <col min="4856" max="4856" width="6.140625" style="37" customWidth="1"/>
    <col min="4857" max="4857" width="18" style="37" customWidth="1"/>
    <col min="4858" max="4858" width="5.42578125" style="37" customWidth="1"/>
    <col min="4859" max="4859" width="11.42578125" style="37"/>
    <col min="4860" max="4860" width="14" style="37" customWidth="1"/>
    <col min="4861" max="4861" width="10.85546875" style="37" customWidth="1"/>
    <col min="4862" max="4862" width="10.140625" style="37" customWidth="1"/>
    <col min="4863" max="4863" width="7.7109375" style="37" customWidth="1"/>
    <col min="4864" max="4864" width="13.7109375" style="37" customWidth="1"/>
    <col min="4865" max="5111" width="11.42578125" style="37"/>
    <col min="5112" max="5112" width="6.140625" style="37" customWidth="1"/>
    <col min="5113" max="5113" width="18" style="37" customWidth="1"/>
    <col min="5114" max="5114" width="5.42578125" style="37" customWidth="1"/>
    <col min="5115" max="5115" width="11.42578125" style="37"/>
    <col min="5116" max="5116" width="14" style="37" customWidth="1"/>
    <col min="5117" max="5117" width="10.85546875" style="37" customWidth="1"/>
    <col min="5118" max="5118" width="10.140625" style="37" customWidth="1"/>
    <col min="5119" max="5119" width="7.7109375" style="37" customWidth="1"/>
    <col min="5120" max="5120" width="13.7109375" style="37" customWidth="1"/>
    <col min="5121" max="5367" width="11.42578125" style="37"/>
    <col min="5368" max="5368" width="6.140625" style="37" customWidth="1"/>
    <col min="5369" max="5369" width="18" style="37" customWidth="1"/>
    <col min="5370" max="5370" width="5.42578125" style="37" customWidth="1"/>
    <col min="5371" max="5371" width="11.42578125" style="37"/>
    <col min="5372" max="5372" width="14" style="37" customWidth="1"/>
    <col min="5373" max="5373" width="10.85546875" style="37" customWidth="1"/>
    <col min="5374" max="5374" width="10.140625" style="37" customWidth="1"/>
    <col min="5375" max="5375" width="7.7109375" style="37" customWidth="1"/>
    <col min="5376" max="5376" width="13.7109375" style="37" customWidth="1"/>
    <col min="5377" max="5623" width="11.42578125" style="37"/>
    <col min="5624" max="5624" width="6.140625" style="37" customWidth="1"/>
    <col min="5625" max="5625" width="18" style="37" customWidth="1"/>
    <col min="5626" max="5626" width="5.42578125" style="37" customWidth="1"/>
    <col min="5627" max="5627" width="11.42578125" style="37"/>
    <col min="5628" max="5628" width="14" style="37" customWidth="1"/>
    <col min="5629" max="5629" width="10.85546875" style="37" customWidth="1"/>
    <col min="5630" max="5630" width="10.140625" style="37" customWidth="1"/>
    <col min="5631" max="5631" width="7.7109375" style="37" customWidth="1"/>
    <col min="5632" max="5632" width="13.7109375" style="37" customWidth="1"/>
    <col min="5633" max="5879" width="11.42578125" style="37"/>
    <col min="5880" max="5880" width="6.140625" style="37" customWidth="1"/>
    <col min="5881" max="5881" width="18" style="37" customWidth="1"/>
    <col min="5882" max="5882" width="5.42578125" style="37" customWidth="1"/>
    <col min="5883" max="5883" width="11.42578125" style="37"/>
    <col min="5884" max="5884" width="14" style="37" customWidth="1"/>
    <col min="5885" max="5885" width="10.85546875" style="37" customWidth="1"/>
    <col min="5886" max="5886" width="10.140625" style="37" customWidth="1"/>
    <col min="5887" max="5887" width="7.7109375" style="37" customWidth="1"/>
    <col min="5888" max="5888" width="13.7109375" style="37" customWidth="1"/>
    <col min="5889" max="6135" width="11.42578125" style="37"/>
    <col min="6136" max="6136" width="6.140625" style="37" customWidth="1"/>
    <col min="6137" max="6137" width="18" style="37" customWidth="1"/>
    <col min="6138" max="6138" width="5.42578125" style="37" customWidth="1"/>
    <col min="6139" max="6139" width="11.42578125" style="37"/>
    <col min="6140" max="6140" width="14" style="37" customWidth="1"/>
    <col min="6141" max="6141" width="10.85546875" style="37" customWidth="1"/>
    <col min="6142" max="6142" width="10.140625" style="37" customWidth="1"/>
    <col min="6143" max="6143" width="7.7109375" style="37" customWidth="1"/>
    <col min="6144" max="6144" width="13.7109375" style="37" customWidth="1"/>
    <col min="6145" max="6391" width="11.42578125" style="37"/>
    <col min="6392" max="6392" width="6.140625" style="37" customWidth="1"/>
    <col min="6393" max="6393" width="18" style="37" customWidth="1"/>
    <col min="6394" max="6394" width="5.42578125" style="37" customWidth="1"/>
    <col min="6395" max="6395" width="11.42578125" style="37"/>
    <col min="6396" max="6396" width="14" style="37" customWidth="1"/>
    <col min="6397" max="6397" width="10.85546875" style="37" customWidth="1"/>
    <col min="6398" max="6398" width="10.140625" style="37" customWidth="1"/>
    <col min="6399" max="6399" width="7.7109375" style="37" customWidth="1"/>
    <col min="6400" max="6400" width="13.7109375" style="37" customWidth="1"/>
    <col min="6401" max="6647" width="11.42578125" style="37"/>
    <col min="6648" max="6648" width="6.140625" style="37" customWidth="1"/>
    <col min="6649" max="6649" width="18" style="37" customWidth="1"/>
    <col min="6650" max="6650" width="5.42578125" style="37" customWidth="1"/>
    <col min="6651" max="6651" width="11.42578125" style="37"/>
    <col min="6652" max="6652" width="14" style="37" customWidth="1"/>
    <col min="6653" max="6653" width="10.85546875" style="37" customWidth="1"/>
    <col min="6654" max="6654" width="10.140625" style="37" customWidth="1"/>
    <col min="6655" max="6655" width="7.7109375" style="37" customWidth="1"/>
    <col min="6656" max="6656" width="13.7109375" style="37" customWidth="1"/>
    <col min="6657" max="6903" width="11.42578125" style="37"/>
    <col min="6904" max="6904" width="6.140625" style="37" customWidth="1"/>
    <col min="6905" max="6905" width="18" style="37" customWidth="1"/>
    <col min="6906" max="6906" width="5.42578125" style="37" customWidth="1"/>
    <col min="6907" max="6907" width="11.42578125" style="37"/>
    <col min="6908" max="6908" width="14" style="37" customWidth="1"/>
    <col min="6909" max="6909" width="10.85546875" style="37" customWidth="1"/>
    <col min="6910" max="6910" width="10.140625" style="37" customWidth="1"/>
    <col min="6911" max="6911" width="7.7109375" style="37" customWidth="1"/>
    <col min="6912" max="6912" width="13.7109375" style="37" customWidth="1"/>
    <col min="6913" max="7159" width="11.42578125" style="37"/>
    <col min="7160" max="7160" width="6.140625" style="37" customWidth="1"/>
    <col min="7161" max="7161" width="18" style="37" customWidth="1"/>
    <col min="7162" max="7162" width="5.42578125" style="37" customWidth="1"/>
    <col min="7163" max="7163" width="11.42578125" style="37"/>
    <col min="7164" max="7164" width="14" style="37" customWidth="1"/>
    <col min="7165" max="7165" width="10.85546875" style="37" customWidth="1"/>
    <col min="7166" max="7166" width="10.140625" style="37" customWidth="1"/>
    <col min="7167" max="7167" width="7.7109375" style="37" customWidth="1"/>
    <col min="7168" max="7168" width="13.7109375" style="37" customWidth="1"/>
    <col min="7169" max="7415" width="11.42578125" style="37"/>
    <col min="7416" max="7416" width="6.140625" style="37" customWidth="1"/>
    <col min="7417" max="7417" width="18" style="37" customWidth="1"/>
    <col min="7418" max="7418" width="5.42578125" style="37" customWidth="1"/>
    <col min="7419" max="7419" width="11.42578125" style="37"/>
    <col min="7420" max="7420" width="14" style="37" customWidth="1"/>
    <col min="7421" max="7421" width="10.85546875" style="37" customWidth="1"/>
    <col min="7422" max="7422" width="10.140625" style="37" customWidth="1"/>
    <col min="7423" max="7423" width="7.7109375" style="37" customWidth="1"/>
    <col min="7424" max="7424" width="13.7109375" style="37" customWidth="1"/>
    <col min="7425" max="7671" width="11.42578125" style="37"/>
    <col min="7672" max="7672" width="6.140625" style="37" customWidth="1"/>
    <col min="7673" max="7673" width="18" style="37" customWidth="1"/>
    <col min="7674" max="7674" width="5.42578125" style="37" customWidth="1"/>
    <col min="7675" max="7675" width="11.42578125" style="37"/>
    <col min="7676" max="7676" width="14" style="37" customWidth="1"/>
    <col min="7677" max="7677" width="10.85546875" style="37" customWidth="1"/>
    <col min="7678" max="7678" width="10.140625" style="37" customWidth="1"/>
    <col min="7679" max="7679" width="7.7109375" style="37" customWidth="1"/>
    <col min="7680" max="7680" width="13.7109375" style="37" customWidth="1"/>
    <col min="7681" max="7927" width="11.42578125" style="37"/>
    <col min="7928" max="7928" width="6.140625" style="37" customWidth="1"/>
    <col min="7929" max="7929" width="18" style="37" customWidth="1"/>
    <col min="7930" max="7930" width="5.42578125" style="37" customWidth="1"/>
    <col min="7931" max="7931" width="11.42578125" style="37"/>
    <col min="7932" max="7932" width="14" style="37" customWidth="1"/>
    <col min="7933" max="7933" width="10.85546875" style="37" customWidth="1"/>
    <col min="7934" max="7934" width="10.140625" style="37" customWidth="1"/>
    <col min="7935" max="7935" width="7.7109375" style="37" customWidth="1"/>
    <col min="7936" max="7936" width="13.7109375" style="37" customWidth="1"/>
    <col min="7937" max="8183" width="11.42578125" style="37"/>
    <col min="8184" max="8184" width="6.140625" style="37" customWidth="1"/>
    <col min="8185" max="8185" width="18" style="37" customWidth="1"/>
    <col min="8186" max="8186" width="5.42578125" style="37" customWidth="1"/>
    <col min="8187" max="8187" width="11.42578125" style="37"/>
    <col min="8188" max="8188" width="14" style="37" customWidth="1"/>
    <col min="8189" max="8189" width="10.85546875" style="37" customWidth="1"/>
    <col min="8190" max="8190" width="10.140625" style="37" customWidth="1"/>
    <col min="8191" max="8191" width="7.7109375" style="37" customWidth="1"/>
    <col min="8192" max="8192" width="13.7109375" style="37" customWidth="1"/>
    <col min="8193" max="8439" width="11.42578125" style="37"/>
    <col min="8440" max="8440" width="6.140625" style="37" customWidth="1"/>
    <col min="8441" max="8441" width="18" style="37" customWidth="1"/>
    <col min="8442" max="8442" width="5.42578125" style="37" customWidth="1"/>
    <col min="8443" max="8443" width="11.42578125" style="37"/>
    <col min="8444" max="8444" width="14" style="37" customWidth="1"/>
    <col min="8445" max="8445" width="10.85546875" style="37" customWidth="1"/>
    <col min="8446" max="8446" width="10.140625" style="37" customWidth="1"/>
    <col min="8447" max="8447" width="7.7109375" style="37" customWidth="1"/>
    <col min="8448" max="8448" width="13.7109375" style="37" customWidth="1"/>
    <col min="8449" max="8695" width="11.42578125" style="37"/>
    <col min="8696" max="8696" width="6.140625" style="37" customWidth="1"/>
    <col min="8697" max="8697" width="18" style="37" customWidth="1"/>
    <col min="8698" max="8698" width="5.42578125" style="37" customWidth="1"/>
    <col min="8699" max="8699" width="11.42578125" style="37"/>
    <col min="8700" max="8700" width="14" style="37" customWidth="1"/>
    <col min="8701" max="8701" width="10.85546875" style="37" customWidth="1"/>
    <col min="8702" max="8702" width="10.140625" style="37" customWidth="1"/>
    <col min="8703" max="8703" width="7.7109375" style="37" customWidth="1"/>
    <col min="8704" max="8704" width="13.7109375" style="37" customWidth="1"/>
    <col min="8705" max="8951" width="11.42578125" style="37"/>
    <col min="8952" max="8952" width="6.140625" style="37" customWidth="1"/>
    <col min="8953" max="8953" width="18" style="37" customWidth="1"/>
    <col min="8954" max="8954" width="5.42578125" style="37" customWidth="1"/>
    <col min="8955" max="8955" width="11.42578125" style="37"/>
    <col min="8956" max="8956" width="14" style="37" customWidth="1"/>
    <col min="8957" max="8957" width="10.85546875" style="37" customWidth="1"/>
    <col min="8958" max="8958" width="10.140625" style="37" customWidth="1"/>
    <col min="8959" max="8959" width="7.7109375" style="37" customWidth="1"/>
    <col min="8960" max="8960" width="13.7109375" style="37" customWidth="1"/>
    <col min="8961" max="9207" width="11.42578125" style="37"/>
    <col min="9208" max="9208" width="6.140625" style="37" customWidth="1"/>
    <col min="9209" max="9209" width="18" style="37" customWidth="1"/>
    <col min="9210" max="9210" width="5.42578125" style="37" customWidth="1"/>
    <col min="9211" max="9211" width="11.42578125" style="37"/>
    <col min="9212" max="9212" width="14" style="37" customWidth="1"/>
    <col min="9213" max="9213" width="10.85546875" style="37" customWidth="1"/>
    <col min="9214" max="9214" width="10.140625" style="37" customWidth="1"/>
    <col min="9215" max="9215" width="7.7109375" style="37" customWidth="1"/>
    <col min="9216" max="9216" width="13.7109375" style="37" customWidth="1"/>
    <col min="9217" max="9463" width="11.42578125" style="37"/>
    <col min="9464" max="9464" width="6.140625" style="37" customWidth="1"/>
    <col min="9465" max="9465" width="18" style="37" customWidth="1"/>
    <col min="9466" max="9466" width="5.42578125" style="37" customWidth="1"/>
    <col min="9467" max="9467" width="11.42578125" style="37"/>
    <col min="9468" max="9468" width="14" style="37" customWidth="1"/>
    <col min="9469" max="9469" width="10.85546875" style="37" customWidth="1"/>
    <col min="9470" max="9470" width="10.140625" style="37" customWidth="1"/>
    <col min="9471" max="9471" width="7.7109375" style="37" customWidth="1"/>
    <col min="9472" max="9472" width="13.7109375" style="37" customWidth="1"/>
    <col min="9473" max="9719" width="11.42578125" style="37"/>
    <col min="9720" max="9720" width="6.140625" style="37" customWidth="1"/>
    <col min="9721" max="9721" width="18" style="37" customWidth="1"/>
    <col min="9722" max="9722" width="5.42578125" style="37" customWidth="1"/>
    <col min="9723" max="9723" width="11.42578125" style="37"/>
    <col min="9724" max="9724" width="14" style="37" customWidth="1"/>
    <col min="9725" max="9725" width="10.85546875" style="37" customWidth="1"/>
    <col min="9726" max="9726" width="10.140625" style="37" customWidth="1"/>
    <col min="9727" max="9727" width="7.7109375" style="37" customWidth="1"/>
    <col min="9728" max="9728" width="13.7109375" style="37" customWidth="1"/>
    <col min="9729" max="9975" width="11.42578125" style="37"/>
    <col min="9976" max="9976" width="6.140625" style="37" customWidth="1"/>
    <col min="9977" max="9977" width="18" style="37" customWidth="1"/>
    <col min="9978" max="9978" width="5.42578125" style="37" customWidth="1"/>
    <col min="9979" max="9979" width="11.42578125" style="37"/>
    <col min="9980" max="9980" width="14" style="37" customWidth="1"/>
    <col min="9981" max="9981" width="10.85546875" style="37" customWidth="1"/>
    <col min="9982" max="9982" width="10.140625" style="37" customWidth="1"/>
    <col min="9983" max="9983" width="7.7109375" style="37" customWidth="1"/>
    <col min="9984" max="9984" width="13.7109375" style="37" customWidth="1"/>
    <col min="9985" max="10231" width="11.42578125" style="37"/>
    <col min="10232" max="10232" width="6.140625" style="37" customWidth="1"/>
    <col min="10233" max="10233" width="18" style="37" customWidth="1"/>
    <col min="10234" max="10234" width="5.42578125" style="37" customWidth="1"/>
    <col min="10235" max="10235" width="11.42578125" style="37"/>
    <col min="10236" max="10236" width="14" style="37" customWidth="1"/>
    <col min="10237" max="10237" width="10.85546875" style="37" customWidth="1"/>
    <col min="10238" max="10238" width="10.140625" style="37" customWidth="1"/>
    <col min="10239" max="10239" width="7.7109375" style="37" customWidth="1"/>
    <col min="10240" max="10240" width="13.7109375" style="37" customWidth="1"/>
    <col min="10241" max="10487" width="11.42578125" style="37"/>
    <col min="10488" max="10488" width="6.140625" style="37" customWidth="1"/>
    <col min="10489" max="10489" width="18" style="37" customWidth="1"/>
    <col min="10490" max="10490" width="5.42578125" style="37" customWidth="1"/>
    <col min="10491" max="10491" width="11.42578125" style="37"/>
    <col min="10492" max="10492" width="14" style="37" customWidth="1"/>
    <col min="10493" max="10493" width="10.85546875" style="37" customWidth="1"/>
    <col min="10494" max="10494" width="10.140625" style="37" customWidth="1"/>
    <col min="10495" max="10495" width="7.7109375" style="37" customWidth="1"/>
    <col min="10496" max="10496" width="13.7109375" style="37" customWidth="1"/>
    <col min="10497" max="10743" width="11.42578125" style="37"/>
    <col min="10744" max="10744" width="6.140625" style="37" customWidth="1"/>
    <col min="10745" max="10745" width="18" style="37" customWidth="1"/>
    <col min="10746" max="10746" width="5.42578125" style="37" customWidth="1"/>
    <col min="10747" max="10747" width="11.42578125" style="37"/>
    <col min="10748" max="10748" width="14" style="37" customWidth="1"/>
    <col min="10749" max="10749" width="10.85546875" style="37" customWidth="1"/>
    <col min="10750" max="10750" width="10.140625" style="37" customWidth="1"/>
    <col min="10751" max="10751" width="7.7109375" style="37" customWidth="1"/>
    <col min="10752" max="10752" width="13.7109375" style="37" customWidth="1"/>
    <col min="10753" max="10999" width="11.42578125" style="37"/>
    <col min="11000" max="11000" width="6.140625" style="37" customWidth="1"/>
    <col min="11001" max="11001" width="18" style="37" customWidth="1"/>
    <col min="11002" max="11002" width="5.42578125" style="37" customWidth="1"/>
    <col min="11003" max="11003" width="11.42578125" style="37"/>
    <col min="11004" max="11004" width="14" style="37" customWidth="1"/>
    <col min="11005" max="11005" width="10.85546875" style="37" customWidth="1"/>
    <col min="11006" max="11006" width="10.140625" style="37" customWidth="1"/>
    <col min="11007" max="11007" width="7.7109375" style="37" customWidth="1"/>
    <col min="11008" max="11008" width="13.7109375" style="37" customWidth="1"/>
    <col min="11009" max="11255" width="11.42578125" style="37"/>
    <col min="11256" max="11256" width="6.140625" style="37" customWidth="1"/>
    <col min="11257" max="11257" width="18" style="37" customWidth="1"/>
    <col min="11258" max="11258" width="5.42578125" style="37" customWidth="1"/>
    <col min="11259" max="11259" width="11.42578125" style="37"/>
    <col min="11260" max="11260" width="14" style="37" customWidth="1"/>
    <col min="11261" max="11261" width="10.85546875" style="37" customWidth="1"/>
    <col min="11262" max="11262" width="10.140625" style="37" customWidth="1"/>
    <col min="11263" max="11263" width="7.7109375" style="37" customWidth="1"/>
    <col min="11264" max="11264" width="13.7109375" style="37" customWidth="1"/>
    <col min="11265" max="11511" width="11.42578125" style="37"/>
    <col min="11512" max="11512" width="6.140625" style="37" customWidth="1"/>
    <col min="11513" max="11513" width="18" style="37" customWidth="1"/>
    <col min="11514" max="11514" width="5.42578125" style="37" customWidth="1"/>
    <col min="11515" max="11515" width="11.42578125" style="37"/>
    <col min="11516" max="11516" width="14" style="37" customWidth="1"/>
    <col min="11517" max="11517" width="10.85546875" style="37" customWidth="1"/>
    <col min="11518" max="11518" width="10.140625" style="37" customWidth="1"/>
    <col min="11519" max="11519" width="7.7109375" style="37" customWidth="1"/>
    <col min="11520" max="11520" width="13.7109375" style="37" customWidth="1"/>
    <col min="11521" max="11767" width="11.42578125" style="37"/>
    <col min="11768" max="11768" width="6.140625" style="37" customWidth="1"/>
    <col min="11769" max="11769" width="18" style="37" customWidth="1"/>
    <col min="11770" max="11770" width="5.42578125" style="37" customWidth="1"/>
    <col min="11771" max="11771" width="11.42578125" style="37"/>
    <col min="11772" max="11772" width="14" style="37" customWidth="1"/>
    <col min="11773" max="11773" width="10.85546875" style="37" customWidth="1"/>
    <col min="11774" max="11774" width="10.140625" style="37" customWidth="1"/>
    <col min="11775" max="11775" width="7.7109375" style="37" customWidth="1"/>
    <col min="11776" max="11776" width="13.7109375" style="37" customWidth="1"/>
    <col min="11777" max="12023" width="11.42578125" style="37"/>
    <col min="12024" max="12024" width="6.140625" style="37" customWidth="1"/>
    <col min="12025" max="12025" width="18" style="37" customWidth="1"/>
    <col min="12026" max="12026" width="5.42578125" style="37" customWidth="1"/>
    <col min="12027" max="12027" width="11.42578125" style="37"/>
    <col min="12028" max="12028" width="14" style="37" customWidth="1"/>
    <col min="12029" max="12029" width="10.85546875" style="37" customWidth="1"/>
    <col min="12030" max="12030" width="10.140625" style="37" customWidth="1"/>
    <col min="12031" max="12031" width="7.7109375" style="37" customWidth="1"/>
    <col min="12032" max="12032" width="13.7109375" style="37" customWidth="1"/>
    <col min="12033" max="12279" width="11.42578125" style="37"/>
    <col min="12280" max="12280" width="6.140625" style="37" customWidth="1"/>
    <col min="12281" max="12281" width="18" style="37" customWidth="1"/>
    <col min="12282" max="12282" width="5.42578125" style="37" customWidth="1"/>
    <col min="12283" max="12283" width="11.42578125" style="37"/>
    <col min="12284" max="12284" width="14" style="37" customWidth="1"/>
    <col min="12285" max="12285" width="10.85546875" style="37" customWidth="1"/>
    <col min="12286" max="12286" width="10.140625" style="37" customWidth="1"/>
    <col min="12287" max="12287" width="7.7109375" style="37" customWidth="1"/>
    <col min="12288" max="12288" width="13.7109375" style="37" customWidth="1"/>
    <col min="12289" max="12535" width="11.42578125" style="37"/>
    <col min="12536" max="12536" width="6.140625" style="37" customWidth="1"/>
    <col min="12537" max="12537" width="18" style="37" customWidth="1"/>
    <col min="12538" max="12538" width="5.42578125" style="37" customWidth="1"/>
    <col min="12539" max="12539" width="11.42578125" style="37"/>
    <col min="12540" max="12540" width="14" style="37" customWidth="1"/>
    <col min="12541" max="12541" width="10.85546875" style="37" customWidth="1"/>
    <col min="12542" max="12542" width="10.140625" style="37" customWidth="1"/>
    <col min="12543" max="12543" width="7.7109375" style="37" customWidth="1"/>
    <col min="12544" max="12544" width="13.7109375" style="37" customWidth="1"/>
    <col min="12545" max="12791" width="11.42578125" style="37"/>
    <col min="12792" max="12792" width="6.140625" style="37" customWidth="1"/>
    <col min="12793" max="12793" width="18" style="37" customWidth="1"/>
    <col min="12794" max="12794" width="5.42578125" style="37" customWidth="1"/>
    <col min="12795" max="12795" width="11.42578125" style="37"/>
    <col min="12796" max="12796" width="14" style="37" customWidth="1"/>
    <col min="12797" max="12797" width="10.85546875" style="37" customWidth="1"/>
    <col min="12798" max="12798" width="10.140625" style="37" customWidth="1"/>
    <col min="12799" max="12799" width="7.7109375" style="37" customWidth="1"/>
    <col min="12800" max="12800" width="13.7109375" style="37" customWidth="1"/>
    <col min="12801" max="13047" width="11.42578125" style="37"/>
    <col min="13048" max="13048" width="6.140625" style="37" customWidth="1"/>
    <col min="13049" max="13049" width="18" style="37" customWidth="1"/>
    <col min="13050" max="13050" width="5.42578125" style="37" customWidth="1"/>
    <col min="13051" max="13051" width="11.42578125" style="37"/>
    <col min="13052" max="13052" width="14" style="37" customWidth="1"/>
    <col min="13053" max="13053" width="10.85546875" style="37" customWidth="1"/>
    <col min="13054" max="13054" width="10.140625" style="37" customWidth="1"/>
    <col min="13055" max="13055" width="7.7109375" style="37" customWidth="1"/>
    <col min="13056" max="13056" width="13.7109375" style="37" customWidth="1"/>
    <col min="13057" max="13303" width="11.42578125" style="37"/>
    <col min="13304" max="13304" width="6.140625" style="37" customWidth="1"/>
    <col min="13305" max="13305" width="18" style="37" customWidth="1"/>
    <col min="13306" max="13306" width="5.42578125" style="37" customWidth="1"/>
    <col min="13307" max="13307" width="11.42578125" style="37"/>
    <col min="13308" max="13308" width="14" style="37" customWidth="1"/>
    <col min="13309" max="13309" width="10.85546875" style="37" customWidth="1"/>
    <col min="13310" max="13310" width="10.140625" style="37" customWidth="1"/>
    <col min="13311" max="13311" width="7.7109375" style="37" customWidth="1"/>
    <col min="13312" max="13312" width="13.7109375" style="37" customWidth="1"/>
    <col min="13313" max="13559" width="11.42578125" style="37"/>
    <col min="13560" max="13560" width="6.140625" style="37" customWidth="1"/>
    <col min="13561" max="13561" width="18" style="37" customWidth="1"/>
    <col min="13562" max="13562" width="5.42578125" style="37" customWidth="1"/>
    <col min="13563" max="13563" width="11.42578125" style="37"/>
    <col min="13564" max="13564" width="14" style="37" customWidth="1"/>
    <col min="13565" max="13565" width="10.85546875" style="37" customWidth="1"/>
    <col min="13566" max="13566" width="10.140625" style="37" customWidth="1"/>
    <col min="13567" max="13567" width="7.7109375" style="37" customWidth="1"/>
    <col min="13568" max="13568" width="13.7109375" style="37" customWidth="1"/>
    <col min="13569" max="13815" width="11.42578125" style="37"/>
    <col min="13816" max="13816" width="6.140625" style="37" customWidth="1"/>
    <col min="13817" max="13817" width="18" style="37" customWidth="1"/>
    <col min="13818" max="13818" width="5.42578125" style="37" customWidth="1"/>
    <col min="13819" max="13819" width="11.42578125" style="37"/>
    <col min="13820" max="13820" width="14" style="37" customWidth="1"/>
    <col min="13821" max="13821" width="10.85546875" style="37" customWidth="1"/>
    <col min="13822" max="13822" width="10.140625" style="37" customWidth="1"/>
    <col min="13823" max="13823" width="7.7109375" style="37" customWidth="1"/>
    <col min="13824" max="13824" width="13.7109375" style="37" customWidth="1"/>
    <col min="13825" max="14071" width="11.42578125" style="37"/>
    <col min="14072" max="14072" width="6.140625" style="37" customWidth="1"/>
    <col min="14073" max="14073" width="18" style="37" customWidth="1"/>
    <col min="14074" max="14074" width="5.42578125" style="37" customWidth="1"/>
    <col min="14075" max="14075" width="11.42578125" style="37"/>
    <col min="14076" max="14076" width="14" style="37" customWidth="1"/>
    <col min="14077" max="14077" width="10.85546875" style="37" customWidth="1"/>
    <col min="14078" max="14078" width="10.140625" style="37" customWidth="1"/>
    <col min="14079" max="14079" width="7.7109375" style="37" customWidth="1"/>
    <col min="14080" max="14080" width="13.7109375" style="37" customWidth="1"/>
    <col min="14081" max="14327" width="11.42578125" style="37"/>
    <col min="14328" max="14328" width="6.140625" style="37" customWidth="1"/>
    <col min="14329" max="14329" width="18" style="37" customWidth="1"/>
    <col min="14330" max="14330" width="5.42578125" style="37" customWidth="1"/>
    <col min="14331" max="14331" width="11.42578125" style="37"/>
    <col min="14332" max="14332" width="14" style="37" customWidth="1"/>
    <col min="14333" max="14333" width="10.85546875" style="37" customWidth="1"/>
    <col min="14334" max="14334" width="10.140625" style="37" customWidth="1"/>
    <col min="14335" max="14335" width="7.7109375" style="37" customWidth="1"/>
    <col min="14336" max="14336" width="13.7109375" style="37" customWidth="1"/>
    <col min="14337" max="14583" width="11.42578125" style="37"/>
    <col min="14584" max="14584" width="6.140625" style="37" customWidth="1"/>
    <col min="14585" max="14585" width="18" style="37" customWidth="1"/>
    <col min="14586" max="14586" width="5.42578125" style="37" customWidth="1"/>
    <col min="14587" max="14587" width="11.42578125" style="37"/>
    <col min="14588" max="14588" width="14" style="37" customWidth="1"/>
    <col min="14589" max="14589" width="10.85546875" style="37" customWidth="1"/>
    <col min="14590" max="14590" width="10.140625" style="37" customWidth="1"/>
    <col min="14591" max="14591" width="7.7109375" style="37" customWidth="1"/>
    <col min="14592" max="14592" width="13.7109375" style="37" customWidth="1"/>
    <col min="14593" max="14839" width="11.42578125" style="37"/>
    <col min="14840" max="14840" width="6.140625" style="37" customWidth="1"/>
    <col min="14841" max="14841" width="18" style="37" customWidth="1"/>
    <col min="14842" max="14842" width="5.42578125" style="37" customWidth="1"/>
    <col min="14843" max="14843" width="11.42578125" style="37"/>
    <col min="14844" max="14844" width="14" style="37" customWidth="1"/>
    <col min="14845" max="14845" width="10.85546875" style="37" customWidth="1"/>
    <col min="14846" max="14846" width="10.140625" style="37" customWidth="1"/>
    <col min="14847" max="14847" width="7.7109375" style="37" customWidth="1"/>
    <col min="14848" max="14848" width="13.7109375" style="37" customWidth="1"/>
    <col min="14849" max="15095" width="11.42578125" style="37"/>
    <col min="15096" max="15096" width="6.140625" style="37" customWidth="1"/>
    <col min="15097" max="15097" width="18" style="37" customWidth="1"/>
    <col min="15098" max="15098" width="5.42578125" style="37" customWidth="1"/>
    <col min="15099" max="15099" width="11.42578125" style="37"/>
    <col min="15100" max="15100" width="14" style="37" customWidth="1"/>
    <col min="15101" max="15101" width="10.85546875" style="37" customWidth="1"/>
    <col min="15102" max="15102" width="10.140625" style="37" customWidth="1"/>
    <col min="15103" max="15103" width="7.7109375" style="37" customWidth="1"/>
    <col min="15104" max="15104" width="13.7109375" style="37" customWidth="1"/>
    <col min="15105" max="15351" width="11.42578125" style="37"/>
    <col min="15352" max="15352" width="6.140625" style="37" customWidth="1"/>
    <col min="15353" max="15353" width="18" style="37" customWidth="1"/>
    <col min="15354" max="15354" width="5.42578125" style="37" customWidth="1"/>
    <col min="15355" max="15355" width="11.42578125" style="37"/>
    <col min="15356" max="15356" width="14" style="37" customWidth="1"/>
    <col min="15357" max="15357" width="10.85546875" style="37" customWidth="1"/>
    <col min="15358" max="15358" width="10.140625" style="37" customWidth="1"/>
    <col min="15359" max="15359" width="7.7109375" style="37" customWidth="1"/>
    <col min="15360" max="15360" width="13.7109375" style="37" customWidth="1"/>
    <col min="15361" max="15607" width="11.42578125" style="37"/>
    <col min="15608" max="15608" width="6.140625" style="37" customWidth="1"/>
    <col min="15609" max="15609" width="18" style="37" customWidth="1"/>
    <col min="15610" max="15610" width="5.42578125" style="37" customWidth="1"/>
    <col min="15611" max="15611" width="11.42578125" style="37"/>
    <col min="15612" max="15612" width="14" style="37" customWidth="1"/>
    <col min="15613" max="15613" width="10.85546875" style="37" customWidth="1"/>
    <col min="15614" max="15614" width="10.140625" style="37" customWidth="1"/>
    <col min="15615" max="15615" width="7.7109375" style="37" customWidth="1"/>
    <col min="15616" max="15616" width="13.7109375" style="37" customWidth="1"/>
    <col min="15617" max="15863" width="11.42578125" style="37"/>
    <col min="15864" max="15864" width="6.140625" style="37" customWidth="1"/>
    <col min="15865" max="15865" width="18" style="37" customWidth="1"/>
    <col min="15866" max="15866" width="5.42578125" style="37" customWidth="1"/>
    <col min="15867" max="15867" width="11.42578125" style="37"/>
    <col min="15868" max="15868" width="14" style="37" customWidth="1"/>
    <col min="15869" max="15869" width="10.85546875" style="37" customWidth="1"/>
    <col min="15870" max="15870" width="10.140625" style="37" customWidth="1"/>
    <col min="15871" max="15871" width="7.7109375" style="37" customWidth="1"/>
    <col min="15872" max="15872" width="13.7109375" style="37" customWidth="1"/>
    <col min="15873" max="16119" width="11.42578125" style="37"/>
    <col min="16120" max="16120" width="6.140625" style="37" customWidth="1"/>
    <col min="16121" max="16121" width="18" style="37" customWidth="1"/>
    <col min="16122" max="16122" width="5.42578125" style="37" customWidth="1"/>
    <col min="16123" max="16123" width="11.42578125" style="37"/>
    <col min="16124" max="16124" width="14" style="37" customWidth="1"/>
    <col min="16125" max="16125" width="10.85546875" style="37" customWidth="1"/>
    <col min="16126" max="16126" width="10.140625" style="37" customWidth="1"/>
    <col min="16127" max="16127" width="7.7109375" style="37" customWidth="1"/>
    <col min="16128" max="16128" width="13.7109375" style="37" customWidth="1"/>
    <col min="16129" max="16384" width="11.42578125" style="37"/>
  </cols>
  <sheetData>
    <row r="1" spans="1:26" s="3" customFormat="1" ht="17.25" customHeight="1" thickBot="1" x14ac:dyDescent="0.25">
      <c r="A1" s="106" t="s">
        <v>110</v>
      </c>
      <c r="B1" s="107"/>
      <c r="C1" s="107"/>
      <c r="D1" s="107"/>
      <c r="E1" s="107"/>
      <c r="F1" s="107"/>
      <c r="G1" s="107"/>
      <c r="H1" s="107"/>
      <c r="I1" s="107"/>
      <c r="J1" s="107"/>
      <c r="K1" s="107"/>
      <c r="L1" s="107"/>
      <c r="M1" s="107"/>
      <c r="N1" s="107"/>
      <c r="O1" s="107"/>
      <c r="P1" s="107"/>
      <c r="Q1" s="107"/>
      <c r="R1" s="107"/>
      <c r="S1" s="107"/>
      <c r="T1" s="107"/>
      <c r="U1" s="107"/>
      <c r="V1" s="107"/>
      <c r="W1" s="107"/>
      <c r="X1" s="107"/>
      <c r="Y1" s="1"/>
      <c r="Z1" s="2"/>
    </row>
    <row r="2" spans="1:26" s="3" customFormat="1" ht="23.25" customHeight="1" x14ac:dyDescent="0.2">
      <c r="A2" s="30" t="s">
        <v>44</v>
      </c>
      <c r="B2" s="31">
        <v>2022</v>
      </c>
      <c r="C2" s="7">
        <v>2021</v>
      </c>
      <c r="D2" s="7" t="s">
        <v>45</v>
      </c>
      <c r="E2" s="6">
        <v>2018</v>
      </c>
      <c r="F2" s="6">
        <v>2017</v>
      </c>
      <c r="G2" s="6">
        <v>2016</v>
      </c>
      <c r="H2" s="6">
        <v>2015</v>
      </c>
      <c r="I2" s="6" t="s">
        <v>42</v>
      </c>
      <c r="J2" s="6" t="s">
        <v>41</v>
      </c>
      <c r="K2" s="6" t="s">
        <v>40</v>
      </c>
      <c r="L2" s="6" t="s">
        <v>39</v>
      </c>
      <c r="M2" s="6" t="s">
        <v>38</v>
      </c>
      <c r="N2" s="6" t="s">
        <v>37</v>
      </c>
      <c r="O2" s="6" t="s">
        <v>36</v>
      </c>
      <c r="P2" s="6" t="s">
        <v>35</v>
      </c>
      <c r="Q2" s="6" t="s">
        <v>34</v>
      </c>
      <c r="R2" s="6" t="s">
        <v>33</v>
      </c>
      <c r="S2" s="6" t="s">
        <v>32</v>
      </c>
      <c r="T2" s="6" t="s">
        <v>31</v>
      </c>
      <c r="U2" s="6" t="s">
        <v>30</v>
      </c>
      <c r="V2" s="6" t="s">
        <v>29</v>
      </c>
      <c r="W2" s="5" t="s">
        <v>28</v>
      </c>
      <c r="X2" s="4" t="s">
        <v>27</v>
      </c>
    </row>
    <row r="3" spans="1:26" s="3" customFormat="1" ht="23.25" customHeight="1" thickBot="1" x14ac:dyDescent="0.25">
      <c r="A3" s="32" t="s">
        <v>46</v>
      </c>
      <c r="B3" s="33">
        <f>J30</f>
        <v>0.90476190476190477</v>
      </c>
      <c r="C3" s="12">
        <v>0.86839999999999995</v>
      </c>
      <c r="D3" s="12">
        <f>91/106</f>
        <v>0.85849056603773588</v>
      </c>
      <c r="E3" s="11">
        <f>47/62</f>
        <v>0.75806451612903225</v>
      </c>
      <c r="F3" s="11">
        <f>44/52</f>
        <v>0.84615384615384615</v>
      </c>
      <c r="G3" s="11">
        <f>50/72</f>
        <v>0.69444444444444442</v>
      </c>
      <c r="H3" s="11">
        <f>50/72</f>
        <v>0.69444444444444442</v>
      </c>
      <c r="I3" s="11">
        <f>64/115</f>
        <v>0.55652173913043479</v>
      </c>
      <c r="J3" s="11">
        <f>41/112</f>
        <v>0.36607142857142855</v>
      </c>
      <c r="K3" s="11">
        <f>47/62</f>
        <v>0.75806451612903225</v>
      </c>
      <c r="L3" s="11">
        <f>39/62</f>
        <v>0.62903225806451613</v>
      </c>
      <c r="M3" s="10">
        <f>56/65</f>
        <v>0.86153846153846159</v>
      </c>
      <c r="N3" s="10">
        <v>0.7077</v>
      </c>
      <c r="O3" s="10">
        <f>47/63</f>
        <v>0.74603174603174605</v>
      </c>
      <c r="P3" s="10">
        <f>102/118</f>
        <v>0.86440677966101698</v>
      </c>
      <c r="Q3" s="10">
        <f>50/51</f>
        <v>0.98039215686274506</v>
      </c>
      <c r="R3" s="10">
        <f>145/159</f>
        <v>0.91194968553459121</v>
      </c>
      <c r="S3" s="9">
        <v>0.85370000000000001</v>
      </c>
      <c r="T3" s="9">
        <v>0.80489999999999995</v>
      </c>
      <c r="U3" s="9">
        <v>0.83899999999999997</v>
      </c>
      <c r="V3" s="9">
        <v>0.80649999999999999</v>
      </c>
      <c r="W3" s="9" t="s">
        <v>43</v>
      </c>
      <c r="X3" s="8">
        <v>0.69</v>
      </c>
    </row>
    <row r="4" spans="1:26" s="3" customFormat="1" ht="23.25" customHeight="1" thickBot="1" x14ac:dyDescent="0.25">
      <c r="A4" s="34" t="s">
        <v>47</v>
      </c>
      <c r="B4" s="35">
        <f>C30</f>
        <v>21</v>
      </c>
      <c r="C4" s="35">
        <v>27</v>
      </c>
      <c r="D4" s="35">
        <v>33</v>
      </c>
      <c r="E4" s="35">
        <v>30</v>
      </c>
      <c r="F4" s="35">
        <v>23</v>
      </c>
      <c r="G4" s="35">
        <v>22</v>
      </c>
      <c r="H4" s="35">
        <v>27</v>
      </c>
      <c r="I4" s="108">
        <v>40</v>
      </c>
      <c r="J4" s="109"/>
      <c r="K4" s="108">
        <v>20</v>
      </c>
      <c r="L4" s="109"/>
      <c r="M4" s="108">
        <v>28</v>
      </c>
      <c r="N4" s="109"/>
      <c r="O4" s="108"/>
      <c r="P4" s="109"/>
      <c r="Q4" s="35"/>
      <c r="R4" s="35"/>
      <c r="S4" s="35"/>
      <c r="T4" s="35"/>
      <c r="U4" s="35"/>
      <c r="V4" s="35"/>
      <c r="W4" s="35"/>
      <c r="X4" s="35"/>
    </row>
    <row r="5" spans="1:26" s="3" customFormat="1" ht="12" customHeight="1" thickBot="1" x14ac:dyDescent="0.25">
      <c r="A5" s="13"/>
      <c r="B5" s="14"/>
      <c r="C5" s="14"/>
      <c r="D5" s="14"/>
      <c r="E5" s="47"/>
      <c r="F5" s="14"/>
      <c r="G5" s="14"/>
      <c r="H5" s="15"/>
      <c r="I5" s="15"/>
      <c r="J5" s="15"/>
      <c r="K5" s="48"/>
      <c r="L5" s="16"/>
      <c r="M5" s="16"/>
      <c r="N5" s="17"/>
      <c r="O5" s="17"/>
      <c r="P5" s="17"/>
      <c r="Q5" s="17"/>
      <c r="R5" s="17"/>
      <c r="S5" s="17"/>
      <c r="T5" s="17"/>
      <c r="U5" s="17"/>
      <c r="V5" s="17"/>
      <c r="W5" s="18"/>
      <c r="X5" s="36"/>
      <c r="Y5" s="1"/>
      <c r="Z5" s="2"/>
    </row>
    <row r="6" spans="1:26" ht="30.75" customHeight="1" thickBot="1" x14ac:dyDescent="0.3">
      <c r="B6" s="110" t="s">
        <v>177</v>
      </c>
      <c r="C6" s="111"/>
      <c r="D6" s="111"/>
      <c r="E6" s="111"/>
      <c r="F6" s="111"/>
      <c r="G6" s="111"/>
      <c r="H6" s="111"/>
      <c r="I6" s="111"/>
      <c r="J6" s="112"/>
      <c r="K6" s="116" t="s">
        <v>191</v>
      </c>
    </row>
    <row r="7" spans="1:26" ht="32.25" customHeight="1" x14ac:dyDescent="0.25">
      <c r="B7" s="113" t="s">
        <v>0</v>
      </c>
      <c r="C7" s="101" t="s">
        <v>2</v>
      </c>
      <c r="D7" s="101"/>
      <c r="E7" s="118" t="s">
        <v>179</v>
      </c>
      <c r="F7" s="101" t="s">
        <v>25</v>
      </c>
      <c r="G7" s="103" t="s">
        <v>172</v>
      </c>
      <c r="H7" s="103"/>
      <c r="I7" s="103"/>
      <c r="J7" s="104" t="s">
        <v>111</v>
      </c>
      <c r="K7" s="117"/>
    </row>
    <row r="8" spans="1:26" ht="20.25" customHeight="1" thickBot="1" x14ac:dyDescent="0.3">
      <c r="B8" s="114"/>
      <c r="C8" s="102"/>
      <c r="D8" s="102"/>
      <c r="E8" s="119"/>
      <c r="F8" s="102"/>
      <c r="G8" s="19" t="s">
        <v>6</v>
      </c>
      <c r="H8" s="19" t="s">
        <v>0</v>
      </c>
      <c r="I8" s="19" t="s">
        <v>1</v>
      </c>
      <c r="J8" s="105"/>
      <c r="K8" s="117"/>
    </row>
    <row r="9" spans="1:26" ht="231.75" customHeight="1" thickBot="1" x14ac:dyDescent="0.3">
      <c r="B9" s="75" t="s">
        <v>112</v>
      </c>
      <c r="C9" s="76">
        <v>1</v>
      </c>
      <c r="D9" s="53" t="s">
        <v>113</v>
      </c>
      <c r="E9" s="51" t="s">
        <v>167</v>
      </c>
      <c r="F9" s="89" t="s">
        <v>114</v>
      </c>
      <c r="G9" s="76">
        <v>1</v>
      </c>
      <c r="H9" s="76">
        <v>0</v>
      </c>
      <c r="I9" s="76">
        <f>G9+H9</f>
        <v>1</v>
      </c>
      <c r="J9" s="79">
        <v>1</v>
      </c>
      <c r="K9" s="72" t="s">
        <v>189</v>
      </c>
    </row>
    <row r="10" spans="1:26" ht="92.25" customHeight="1" thickBot="1" x14ac:dyDescent="0.3">
      <c r="B10" s="81" t="s">
        <v>145</v>
      </c>
      <c r="C10" s="74">
        <v>1</v>
      </c>
      <c r="D10" s="52" t="s">
        <v>146</v>
      </c>
      <c r="E10" s="57" t="s">
        <v>166</v>
      </c>
      <c r="F10" s="90" t="s">
        <v>61</v>
      </c>
      <c r="G10" s="93">
        <v>1</v>
      </c>
      <c r="H10" s="93">
        <v>0</v>
      </c>
      <c r="I10" s="93">
        <f t="shared" ref="I10:I11" si="0">G10+H10</f>
        <v>1</v>
      </c>
      <c r="J10" s="80">
        <f>G10/I10</f>
        <v>1</v>
      </c>
      <c r="K10" s="86" t="s">
        <v>195</v>
      </c>
    </row>
    <row r="11" spans="1:26" s="40" customFormat="1" ht="106.5" customHeight="1" thickBot="1" x14ac:dyDescent="0.3">
      <c r="B11" s="54" t="s">
        <v>153</v>
      </c>
      <c r="C11" s="74">
        <v>1</v>
      </c>
      <c r="D11" s="52" t="s">
        <v>107</v>
      </c>
      <c r="E11" s="57" t="s">
        <v>115</v>
      </c>
      <c r="F11" s="91" t="s">
        <v>61</v>
      </c>
      <c r="G11" s="93">
        <v>1</v>
      </c>
      <c r="H11" s="93">
        <v>0</v>
      </c>
      <c r="I11" s="93">
        <f t="shared" si="0"/>
        <v>1</v>
      </c>
      <c r="J11" s="88">
        <v>1</v>
      </c>
      <c r="K11" s="94" t="s">
        <v>198</v>
      </c>
    </row>
    <row r="12" spans="1:26" ht="114.75" customHeight="1" x14ac:dyDescent="0.25">
      <c r="B12" s="99" t="s">
        <v>11</v>
      </c>
      <c r="C12" s="115">
        <v>5</v>
      </c>
      <c r="D12" s="52" t="s">
        <v>116</v>
      </c>
      <c r="E12" s="59" t="s">
        <v>160</v>
      </c>
      <c r="F12" s="91" t="s">
        <v>3</v>
      </c>
      <c r="G12" s="93">
        <v>1</v>
      </c>
      <c r="H12" s="93">
        <v>0</v>
      </c>
      <c r="I12" s="93">
        <f>G12+H12</f>
        <v>1</v>
      </c>
      <c r="J12" s="80">
        <f>G12/I12</f>
        <v>1</v>
      </c>
      <c r="K12" s="60" t="s">
        <v>161</v>
      </c>
    </row>
    <row r="13" spans="1:26" ht="266.25" customHeight="1" thickBot="1" x14ac:dyDescent="0.3">
      <c r="B13" s="99"/>
      <c r="C13" s="115"/>
      <c r="D13" s="84" t="s">
        <v>176</v>
      </c>
      <c r="E13" s="59" t="s">
        <v>175</v>
      </c>
      <c r="F13" s="91" t="s">
        <v>53</v>
      </c>
      <c r="G13" s="74">
        <v>0</v>
      </c>
      <c r="H13" s="74">
        <v>1</v>
      </c>
      <c r="I13" s="74">
        <v>1</v>
      </c>
      <c r="J13" s="80">
        <v>0.6</v>
      </c>
      <c r="K13" s="71" t="s">
        <v>187</v>
      </c>
    </row>
    <row r="14" spans="1:26" ht="177" customHeight="1" x14ac:dyDescent="0.25">
      <c r="B14" s="81" t="s">
        <v>69</v>
      </c>
      <c r="C14" s="115"/>
      <c r="D14" s="21" t="s">
        <v>182</v>
      </c>
      <c r="E14" s="65" t="s">
        <v>183</v>
      </c>
      <c r="F14" s="91" t="s">
        <v>3</v>
      </c>
      <c r="G14" s="93">
        <v>1</v>
      </c>
      <c r="H14" s="93">
        <v>0</v>
      </c>
      <c r="I14" s="93">
        <f>G14+H14</f>
        <v>1</v>
      </c>
      <c r="J14" s="80">
        <v>1</v>
      </c>
      <c r="K14" s="71" t="s">
        <v>188</v>
      </c>
    </row>
    <row r="15" spans="1:26" ht="97.5" customHeight="1" x14ac:dyDescent="0.25">
      <c r="B15" s="54" t="s">
        <v>12</v>
      </c>
      <c r="C15" s="115"/>
      <c r="D15" s="52" t="s">
        <v>117</v>
      </c>
      <c r="E15" s="65" t="s">
        <v>154</v>
      </c>
      <c r="F15" s="91" t="s">
        <v>118</v>
      </c>
      <c r="G15" s="74">
        <v>1</v>
      </c>
      <c r="H15" s="74">
        <v>0</v>
      </c>
      <c r="I15" s="74">
        <v>1</v>
      </c>
      <c r="J15" s="80">
        <v>1</v>
      </c>
      <c r="K15" s="61" t="s">
        <v>173</v>
      </c>
    </row>
    <row r="16" spans="1:26" ht="93" customHeight="1" thickBot="1" x14ac:dyDescent="0.3">
      <c r="B16" s="54" t="s">
        <v>13</v>
      </c>
      <c r="C16" s="115"/>
      <c r="D16" s="52" t="s">
        <v>157</v>
      </c>
      <c r="E16" s="65" t="s">
        <v>119</v>
      </c>
      <c r="F16" s="91" t="s">
        <v>61</v>
      </c>
      <c r="G16" s="74">
        <v>1</v>
      </c>
      <c r="H16" s="74">
        <v>0</v>
      </c>
      <c r="I16" s="74">
        <f t="shared" ref="I16:I23" si="1">G16+H16</f>
        <v>1</v>
      </c>
      <c r="J16" s="80">
        <v>1</v>
      </c>
      <c r="K16" s="71" t="s">
        <v>192</v>
      </c>
    </row>
    <row r="17" spans="2:11" ht="218.25" customHeight="1" thickBot="1" x14ac:dyDescent="0.3">
      <c r="B17" s="54" t="s">
        <v>147</v>
      </c>
      <c r="C17" s="74">
        <v>1</v>
      </c>
      <c r="D17" s="52" t="s">
        <v>148</v>
      </c>
      <c r="E17" s="58" t="s">
        <v>151</v>
      </c>
      <c r="F17" s="90" t="s">
        <v>3</v>
      </c>
      <c r="G17" s="93">
        <v>1</v>
      </c>
      <c r="H17" s="93">
        <v>0</v>
      </c>
      <c r="I17" s="93">
        <f t="shared" si="1"/>
        <v>1</v>
      </c>
      <c r="J17" s="80">
        <v>1</v>
      </c>
      <c r="K17" s="62" t="s">
        <v>184</v>
      </c>
    </row>
    <row r="18" spans="2:11" ht="126.75" customHeight="1" x14ac:dyDescent="0.25">
      <c r="B18" s="54" t="s">
        <v>120</v>
      </c>
      <c r="C18" s="74">
        <v>1</v>
      </c>
      <c r="D18" s="52" t="s">
        <v>121</v>
      </c>
      <c r="E18" s="59" t="s">
        <v>171</v>
      </c>
      <c r="F18" s="90" t="s">
        <v>114</v>
      </c>
      <c r="G18" s="93">
        <v>1</v>
      </c>
      <c r="H18" s="93">
        <v>0</v>
      </c>
      <c r="I18" s="93">
        <f t="shared" si="1"/>
        <v>1</v>
      </c>
      <c r="J18" s="82">
        <v>1</v>
      </c>
      <c r="K18" s="71" t="s">
        <v>190</v>
      </c>
    </row>
    <row r="19" spans="2:11" s="40" customFormat="1" ht="93" customHeight="1" x14ac:dyDescent="0.25">
      <c r="B19" s="99" t="s">
        <v>122</v>
      </c>
      <c r="C19" s="100">
        <v>3</v>
      </c>
      <c r="D19" s="66" t="s">
        <v>123</v>
      </c>
      <c r="E19" s="59" t="s">
        <v>169</v>
      </c>
      <c r="F19" s="91" t="s">
        <v>114</v>
      </c>
      <c r="G19" s="74">
        <v>1</v>
      </c>
      <c r="H19" s="74">
        <v>0</v>
      </c>
      <c r="I19" s="74">
        <f t="shared" si="1"/>
        <v>1</v>
      </c>
      <c r="J19" s="80">
        <v>1</v>
      </c>
      <c r="K19" s="71" t="s">
        <v>193</v>
      </c>
    </row>
    <row r="20" spans="2:11" ht="336.75" customHeight="1" x14ac:dyDescent="0.25">
      <c r="B20" s="99"/>
      <c r="C20" s="100"/>
      <c r="D20" s="66" t="s">
        <v>139</v>
      </c>
      <c r="E20" s="59" t="s">
        <v>170</v>
      </c>
      <c r="F20" s="91" t="s">
        <v>3</v>
      </c>
      <c r="G20" s="74">
        <v>1</v>
      </c>
      <c r="H20" s="74">
        <v>0</v>
      </c>
      <c r="I20" s="74">
        <f t="shared" si="1"/>
        <v>1</v>
      </c>
      <c r="J20" s="80">
        <v>1</v>
      </c>
      <c r="K20" s="61" t="s">
        <v>181</v>
      </c>
    </row>
    <row r="21" spans="2:11" ht="108" customHeight="1" x14ac:dyDescent="0.25">
      <c r="B21" s="99"/>
      <c r="C21" s="100"/>
      <c r="D21" s="66" t="s">
        <v>140</v>
      </c>
      <c r="E21" s="59" t="s">
        <v>152</v>
      </c>
      <c r="F21" s="91" t="s">
        <v>53</v>
      </c>
      <c r="G21" s="74"/>
      <c r="H21" s="74">
        <v>1</v>
      </c>
      <c r="I21" s="74">
        <f t="shared" si="1"/>
        <v>1</v>
      </c>
      <c r="J21" s="80">
        <v>0.65</v>
      </c>
      <c r="K21" s="63" t="s">
        <v>185</v>
      </c>
    </row>
    <row r="22" spans="2:11" ht="225.75" customHeight="1" x14ac:dyDescent="0.25">
      <c r="B22" s="54" t="s">
        <v>124</v>
      </c>
      <c r="C22" s="74">
        <v>1</v>
      </c>
      <c r="D22" s="52" t="s">
        <v>174</v>
      </c>
      <c r="E22" s="58" t="s">
        <v>125</v>
      </c>
      <c r="F22" s="90" t="s">
        <v>3</v>
      </c>
      <c r="G22" s="74">
        <v>1</v>
      </c>
      <c r="H22" s="74">
        <v>0</v>
      </c>
      <c r="I22" s="74">
        <f t="shared" si="1"/>
        <v>1</v>
      </c>
      <c r="J22" s="82">
        <v>1</v>
      </c>
      <c r="K22" s="71" t="s">
        <v>186</v>
      </c>
    </row>
    <row r="23" spans="2:11" s="49" customFormat="1" ht="108.75" customHeight="1" x14ac:dyDescent="0.25">
      <c r="B23" s="81" t="s">
        <v>144</v>
      </c>
      <c r="C23" s="74">
        <v>1</v>
      </c>
      <c r="D23" s="52" t="s">
        <v>149</v>
      </c>
      <c r="E23" s="58" t="s">
        <v>141</v>
      </c>
      <c r="F23" s="90" t="s">
        <v>53</v>
      </c>
      <c r="G23" s="74">
        <v>1</v>
      </c>
      <c r="H23" s="67">
        <v>0</v>
      </c>
      <c r="I23" s="74">
        <f t="shared" si="1"/>
        <v>1</v>
      </c>
      <c r="J23" s="82">
        <v>1</v>
      </c>
      <c r="K23" s="63" t="s">
        <v>165</v>
      </c>
    </row>
    <row r="24" spans="2:11" ht="361.5" customHeight="1" x14ac:dyDescent="0.25">
      <c r="B24" s="54" t="s">
        <v>126</v>
      </c>
      <c r="C24" s="74">
        <v>1</v>
      </c>
      <c r="D24" s="52" t="s">
        <v>127</v>
      </c>
      <c r="E24" s="65" t="s">
        <v>156</v>
      </c>
      <c r="F24" s="90" t="s">
        <v>61</v>
      </c>
      <c r="G24" s="74">
        <v>1</v>
      </c>
      <c r="H24" s="74">
        <v>0</v>
      </c>
      <c r="I24" s="74">
        <v>1</v>
      </c>
      <c r="J24" s="80">
        <v>1</v>
      </c>
      <c r="K24" s="87" t="s">
        <v>196</v>
      </c>
    </row>
    <row r="25" spans="2:11" ht="139.5" customHeight="1" x14ac:dyDescent="0.25">
      <c r="B25" s="54" t="s">
        <v>164</v>
      </c>
      <c r="C25" s="74">
        <v>1</v>
      </c>
      <c r="D25" s="52" t="s">
        <v>163</v>
      </c>
      <c r="E25" s="58" t="s">
        <v>162</v>
      </c>
      <c r="F25" s="90" t="s">
        <v>97</v>
      </c>
      <c r="G25" s="74">
        <v>1</v>
      </c>
      <c r="H25" s="74">
        <v>0</v>
      </c>
      <c r="I25" s="74">
        <f>G25+H25</f>
        <v>1</v>
      </c>
      <c r="J25" s="80">
        <v>1</v>
      </c>
      <c r="K25" s="71" t="s">
        <v>197</v>
      </c>
    </row>
    <row r="26" spans="2:11" ht="409.5" customHeight="1" x14ac:dyDescent="0.25">
      <c r="B26" s="54" t="s">
        <v>128</v>
      </c>
      <c r="C26" s="74">
        <v>1</v>
      </c>
      <c r="D26" s="52" t="s">
        <v>129</v>
      </c>
      <c r="E26" s="59" t="s">
        <v>155</v>
      </c>
      <c r="F26" s="91" t="s">
        <v>53</v>
      </c>
      <c r="G26" s="74">
        <v>1</v>
      </c>
      <c r="H26" s="74">
        <v>0</v>
      </c>
      <c r="I26" s="74">
        <f>G26+H26</f>
        <v>1</v>
      </c>
      <c r="J26" s="82">
        <v>1</v>
      </c>
      <c r="K26" s="73" t="s">
        <v>194</v>
      </c>
    </row>
    <row r="27" spans="2:11" ht="165" customHeight="1" x14ac:dyDescent="0.25">
      <c r="B27" s="54" t="s">
        <v>130</v>
      </c>
      <c r="C27" s="74">
        <v>1</v>
      </c>
      <c r="D27" s="52" t="s">
        <v>131</v>
      </c>
      <c r="E27" s="59" t="s">
        <v>132</v>
      </c>
      <c r="F27" s="90" t="s">
        <v>3</v>
      </c>
      <c r="G27" s="74">
        <v>1</v>
      </c>
      <c r="H27" s="74">
        <v>0</v>
      </c>
      <c r="I27" s="74">
        <f>G27+H27</f>
        <v>1</v>
      </c>
      <c r="J27" s="82">
        <v>1</v>
      </c>
      <c r="K27" s="60" t="s">
        <v>168</v>
      </c>
    </row>
    <row r="28" spans="2:11" ht="85.5" customHeight="1" x14ac:dyDescent="0.25">
      <c r="B28" s="54" t="s">
        <v>133</v>
      </c>
      <c r="C28" s="74">
        <v>1</v>
      </c>
      <c r="D28" s="52" t="s">
        <v>134</v>
      </c>
      <c r="E28" s="59" t="s">
        <v>158</v>
      </c>
      <c r="F28" s="90" t="s">
        <v>26</v>
      </c>
      <c r="G28" s="74">
        <v>1</v>
      </c>
      <c r="H28" s="74">
        <v>0</v>
      </c>
      <c r="I28" s="74">
        <f>G28+H28</f>
        <v>1</v>
      </c>
      <c r="J28" s="82">
        <v>1</v>
      </c>
      <c r="K28" s="60" t="s">
        <v>159</v>
      </c>
    </row>
    <row r="29" spans="2:11" ht="149.25" customHeight="1" thickBot="1" x14ac:dyDescent="0.3">
      <c r="B29" s="68" t="s">
        <v>143</v>
      </c>
      <c r="C29" s="78">
        <v>1</v>
      </c>
      <c r="D29" s="69" t="s">
        <v>142</v>
      </c>
      <c r="E29" s="70" t="s">
        <v>150</v>
      </c>
      <c r="F29" s="92" t="s">
        <v>26</v>
      </c>
      <c r="G29" s="78">
        <v>1</v>
      </c>
      <c r="H29" s="78">
        <v>0</v>
      </c>
      <c r="I29" s="78">
        <f>G29+H29</f>
        <v>1</v>
      </c>
      <c r="J29" s="85">
        <v>1</v>
      </c>
      <c r="K29" s="64" t="s">
        <v>180</v>
      </c>
    </row>
    <row r="30" spans="2:11" ht="24" thickBot="1" x14ac:dyDescent="0.3">
      <c r="B30" s="26"/>
      <c r="C30" s="27">
        <f>SUM(C9:C29)</f>
        <v>21</v>
      </c>
      <c r="D30" s="28"/>
      <c r="E30" s="29"/>
      <c r="F30" s="29"/>
      <c r="G30" s="50">
        <f>SUM(G9:G29)</f>
        <v>19</v>
      </c>
      <c r="H30" s="50">
        <f>SUM(H9:H29)</f>
        <v>2</v>
      </c>
      <c r="I30" s="50">
        <f>SUM(I9:I29)</f>
        <v>21</v>
      </c>
      <c r="J30" s="55">
        <f>G30/C30</f>
        <v>0.90476190476190477</v>
      </c>
    </row>
    <row r="31" spans="2:11" ht="15.75" thickBot="1" x14ac:dyDescent="0.3">
      <c r="C31" s="45"/>
      <c r="G31" s="45"/>
      <c r="H31" s="45"/>
      <c r="I31" s="45"/>
    </row>
    <row r="32" spans="2:11" ht="165.75" customHeight="1" thickBot="1" x14ac:dyDescent="0.3">
      <c r="B32" s="133" t="s">
        <v>199</v>
      </c>
      <c r="C32" s="134"/>
      <c r="D32" s="134"/>
      <c r="E32" s="134"/>
      <c r="F32" s="134"/>
      <c r="G32" s="134"/>
      <c r="H32" s="134"/>
      <c r="I32" s="134"/>
      <c r="J32" s="135"/>
    </row>
    <row r="33" spans="2:11" ht="69.75" customHeight="1" thickBot="1" x14ac:dyDescent="0.3">
      <c r="C33" s="45"/>
      <c r="G33" s="45"/>
      <c r="H33" s="45"/>
      <c r="I33" s="45"/>
    </row>
    <row r="34" spans="2:11" ht="56.25" customHeight="1" thickBot="1" x14ac:dyDescent="0.3">
      <c r="B34" s="136" t="s">
        <v>48</v>
      </c>
      <c r="C34" s="137"/>
      <c r="D34" s="137"/>
      <c r="E34" s="137"/>
      <c r="F34" s="137"/>
      <c r="G34" s="137"/>
      <c r="H34" s="137"/>
      <c r="I34" s="138"/>
      <c r="J34" s="146" t="s">
        <v>49</v>
      </c>
      <c r="K34" s="147"/>
    </row>
    <row r="35" spans="2:11" ht="32.25" customHeight="1" x14ac:dyDescent="0.25">
      <c r="B35" s="113" t="s">
        <v>0</v>
      </c>
      <c r="C35" s="101" t="s">
        <v>2</v>
      </c>
      <c r="D35" s="101"/>
      <c r="E35" s="101" t="s">
        <v>25</v>
      </c>
      <c r="F35" s="103" t="s">
        <v>50</v>
      </c>
      <c r="G35" s="103"/>
      <c r="H35" s="103"/>
      <c r="I35" s="139" t="s">
        <v>51</v>
      </c>
      <c r="J35" s="146"/>
      <c r="K35" s="147"/>
    </row>
    <row r="36" spans="2:11" ht="20.25" customHeight="1" thickBot="1" x14ac:dyDescent="0.3">
      <c r="B36" s="114"/>
      <c r="C36" s="102"/>
      <c r="D36" s="102"/>
      <c r="E36" s="102"/>
      <c r="F36" s="19" t="s">
        <v>6</v>
      </c>
      <c r="G36" s="19" t="s">
        <v>0</v>
      </c>
      <c r="H36" s="19" t="s">
        <v>1</v>
      </c>
      <c r="I36" s="140"/>
      <c r="J36" s="56"/>
    </row>
    <row r="37" spans="2:11" ht="80.25" customHeight="1" x14ac:dyDescent="0.25">
      <c r="B37" s="120" t="s">
        <v>7</v>
      </c>
      <c r="C37" s="123">
        <v>2</v>
      </c>
      <c r="D37" s="21" t="s">
        <v>52</v>
      </c>
      <c r="E37" s="143" t="s">
        <v>53</v>
      </c>
      <c r="F37" s="76">
        <v>4</v>
      </c>
      <c r="G37" s="76">
        <v>0</v>
      </c>
      <c r="H37" s="76">
        <f>F37+G37</f>
        <v>4</v>
      </c>
      <c r="I37" s="126">
        <f>F39/H39</f>
        <v>1</v>
      </c>
      <c r="J37" s="95" t="s">
        <v>135</v>
      </c>
      <c r="K37" s="96"/>
    </row>
    <row r="38" spans="2:11" ht="46.5" customHeight="1" x14ac:dyDescent="0.25">
      <c r="B38" s="141"/>
      <c r="C38" s="142"/>
      <c r="D38" s="38" t="s">
        <v>54</v>
      </c>
      <c r="E38" s="144"/>
      <c r="F38" s="83">
        <v>1</v>
      </c>
      <c r="G38" s="83">
        <v>0</v>
      </c>
      <c r="H38" s="74">
        <f>F38+G38</f>
        <v>1</v>
      </c>
      <c r="I38" s="127"/>
      <c r="J38" s="97" t="s">
        <v>55</v>
      </c>
      <c r="K38" s="98"/>
    </row>
    <row r="39" spans="2:11" ht="14.25" customHeight="1" thickBot="1" x14ac:dyDescent="0.3">
      <c r="B39" s="129"/>
      <c r="C39" s="100"/>
      <c r="D39" s="22" t="s">
        <v>1</v>
      </c>
      <c r="E39" s="145"/>
      <c r="F39" s="24">
        <f>F37+F38</f>
        <v>5</v>
      </c>
      <c r="G39" s="24">
        <f>G37+G38</f>
        <v>0</v>
      </c>
      <c r="H39" s="24">
        <f>H37+H38</f>
        <v>5</v>
      </c>
      <c r="I39" s="128"/>
      <c r="J39" s="56"/>
    </row>
    <row r="40" spans="2:11" ht="38.25" customHeight="1" thickBot="1" x14ac:dyDescent="0.3">
      <c r="B40" s="120" t="s">
        <v>8</v>
      </c>
      <c r="C40" s="123">
        <v>2</v>
      </c>
      <c r="D40" s="20" t="s">
        <v>56</v>
      </c>
      <c r="E40" s="20" t="s">
        <v>3</v>
      </c>
      <c r="F40" s="76">
        <v>1</v>
      </c>
      <c r="G40" s="76">
        <v>0</v>
      </c>
      <c r="H40" s="76">
        <f>F40+G40</f>
        <v>1</v>
      </c>
      <c r="I40" s="126">
        <f>F42/H42</f>
        <v>0.5</v>
      </c>
      <c r="J40" s="97" t="s">
        <v>57</v>
      </c>
      <c r="K40" s="98"/>
    </row>
    <row r="41" spans="2:11" ht="42.75" customHeight="1" x14ac:dyDescent="0.25">
      <c r="B41" s="121"/>
      <c r="C41" s="124"/>
      <c r="D41" s="39" t="s">
        <v>58</v>
      </c>
      <c r="E41" s="39" t="s">
        <v>26</v>
      </c>
      <c r="F41" s="76">
        <v>0</v>
      </c>
      <c r="G41" s="76">
        <v>1</v>
      </c>
      <c r="H41" s="77">
        <v>1</v>
      </c>
      <c r="I41" s="127"/>
      <c r="J41" s="97" t="s">
        <v>59</v>
      </c>
      <c r="K41" s="98"/>
    </row>
    <row r="42" spans="2:11" ht="16.5" customHeight="1" thickBot="1" x14ac:dyDescent="0.3">
      <c r="B42" s="122"/>
      <c r="C42" s="125"/>
      <c r="D42" s="22" t="s">
        <v>1</v>
      </c>
      <c r="E42" s="22"/>
      <c r="F42" s="24">
        <f>F40+F41</f>
        <v>1</v>
      </c>
      <c r="G42" s="24">
        <f>G40+G41</f>
        <v>1</v>
      </c>
      <c r="H42" s="24">
        <f>H40+H41</f>
        <v>2</v>
      </c>
      <c r="I42" s="128"/>
    </row>
    <row r="43" spans="2:11" ht="80.25" customHeight="1" thickBot="1" x14ac:dyDescent="0.3">
      <c r="B43" s="120" t="s">
        <v>9</v>
      </c>
      <c r="C43" s="123">
        <v>2</v>
      </c>
      <c r="D43" s="20" t="s">
        <v>60</v>
      </c>
      <c r="E43" s="20" t="s">
        <v>61</v>
      </c>
      <c r="F43" s="76">
        <v>1</v>
      </c>
      <c r="G43" s="76">
        <v>0</v>
      </c>
      <c r="H43" s="76">
        <f>F43+G43</f>
        <v>1</v>
      </c>
      <c r="I43" s="130">
        <f>F45/H45</f>
        <v>1</v>
      </c>
      <c r="J43" s="95" t="s">
        <v>62</v>
      </c>
      <c r="K43" s="96"/>
    </row>
    <row r="44" spans="2:11" ht="44.25" customHeight="1" x14ac:dyDescent="0.25">
      <c r="B44" s="129"/>
      <c r="C44" s="100"/>
      <c r="D44" s="20" t="s">
        <v>63</v>
      </c>
      <c r="E44" s="21" t="s">
        <v>3</v>
      </c>
      <c r="F44" s="74">
        <v>1</v>
      </c>
      <c r="G44" s="74">
        <v>0</v>
      </c>
      <c r="H44" s="74">
        <f>F44+G44</f>
        <v>1</v>
      </c>
      <c r="I44" s="131"/>
      <c r="J44" s="97" t="s">
        <v>64</v>
      </c>
      <c r="K44" s="98"/>
    </row>
    <row r="45" spans="2:11" ht="14.25" customHeight="1" thickBot="1" x14ac:dyDescent="0.3">
      <c r="B45" s="122"/>
      <c r="C45" s="125"/>
      <c r="D45" s="22" t="s">
        <v>1</v>
      </c>
      <c r="E45" s="22"/>
      <c r="F45" s="24">
        <f>F43+F44</f>
        <v>2</v>
      </c>
      <c r="G45" s="24">
        <f>G43+G44</f>
        <v>0</v>
      </c>
      <c r="H45" s="24">
        <f>H43+H44</f>
        <v>2</v>
      </c>
      <c r="I45" s="132"/>
      <c r="J45" s="56"/>
    </row>
    <row r="46" spans="2:11" ht="60" customHeight="1" x14ac:dyDescent="0.25">
      <c r="B46" s="120" t="s">
        <v>10</v>
      </c>
      <c r="C46" s="123">
        <v>1</v>
      </c>
      <c r="D46" s="20" t="s">
        <v>65</v>
      </c>
      <c r="E46" s="143" t="s">
        <v>66</v>
      </c>
      <c r="F46" s="76">
        <v>1</v>
      </c>
      <c r="G46" s="76">
        <v>0</v>
      </c>
      <c r="H46" s="76">
        <f>F46+G46</f>
        <v>1</v>
      </c>
      <c r="I46" s="130">
        <f>F47/H47</f>
        <v>1</v>
      </c>
      <c r="J46" s="97" t="s">
        <v>178</v>
      </c>
      <c r="K46" s="98"/>
    </row>
    <row r="47" spans="2:11" ht="14.25" customHeight="1" thickBot="1" x14ac:dyDescent="0.3">
      <c r="B47" s="122"/>
      <c r="C47" s="125"/>
      <c r="D47" s="22" t="s">
        <v>1</v>
      </c>
      <c r="E47" s="148"/>
      <c r="F47" s="23">
        <f>F46</f>
        <v>1</v>
      </c>
      <c r="G47" s="23">
        <f>G46</f>
        <v>0</v>
      </c>
      <c r="H47" s="23">
        <f>H46</f>
        <v>1</v>
      </c>
      <c r="I47" s="132"/>
      <c r="J47" s="56"/>
    </row>
    <row r="48" spans="2:11" ht="39" customHeight="1" x14ac:dyDescent="0.25">
      <c r="B48" s="120" t="s">
        <v>11</v>
      </c>
      <c r="C48" s="123">
        <v>4</v>
      </c>
      <c r="D48" s="20" t="s">
        <v>67</v>
      </c>
      <c r="E48" s="20" t="s">
        <v>53</v>
      </c>
      <c r="F48" s="76">
        <v>0</v>
      </c>
      <c r="G48" s="76">
        <v>1</v>
      </c>
      <c r="H48" s="76">
        <f>F48+G48</f>
        <v>1</v>
      </c>
      <c r="I48" s="126">
        <f>F49/H49</f>
        <v>0</v>
      </c>
      <c r="J48" s="95" t="s">
        <v>68</v>
      </c>
      <c r="K48" s="96"/>
    </row>
    <row r="49" spans="1:11" ht="14.25" customHeight="1" thickBot="1" x14ac:dyDescent="0.3">
      <c r="B49" s="129"/>
      <c r="C49" s="100"/>
      <c r="D49" s="21" t="s">
        <v>1</v>
      </c>
      <c r="E49" s="21"/>
      <c r="F49" s="23">
        <f>F48</f>
        <v>0</v>
      </c>
      <c r="G49" s="23">
        <f>G48</f>
        <v>1</v>
      </c>
      <c r="H49" s="23">
        <f>H48</f>
        <v>1</v>
      </c>
      <c r="I49" s="128"/>
      <c r="J49" s="56"/>
    </row>
    <row r="50" spans="1:11" ht="23.25" customHeight="1" x14ac:dyDescent="0.25">
      <c r="B50" s="129" t="s">
        <v>69</v>
      </c>
      <c r="C50" s="100"/>
      <c r="D50" s="21" t="s">
        <v>70</v>
      </c>
      <c r="E50" s="21" t="s">
        <v>26</v>
      </c>
      <c r="F50" s="74">
        <v>1</v>
      </c>
      <c r="G50" s="74">
        <v>0</v>
      </c>
      <c r="H50" s="74">
        <f>F50+G50</f>
        <v>1</v>
      </c>
      <c r="I50" s="128">
        <f>F51/H51</f>
        <v>1</v>
      </c>
      <c r="J50" s="95" t="s">
        <v>71</v>
      </c>
      <c r="K50" s="96"/>
    </row>
    <row r="51" spans="1:11" ht="14.25" customHeight="1" thickBot="1" x14ac:dyDescent="0.3">
      <c r="B51" s="129"/>
      <c r="C51" s="100"/>
      <c r="D51" s="21" t="s">
        <v>1</v>
      </c>
      <c r="E51" s="21"/>
      <c r="F51" s="23">
        <f>F50</f>
        <v>1</v>
      </c>
      <c r="G51" s="23">
        <f>G50</f>
        <v>0</v>
      </c>
      <c r="H51" s="23">
        <f>H50</f>
        <v>1</v>
      </c>
      <c r="I51" s="128"/>
      <c r="J51" s="56"/>
    </row>
    <row r="52" spans="1:11" ht="33" customHeight="1" x14ac:dyDescent="0.25">
      <c r="B52" s="129" t="s">
        <v>12</v>
      </c>
      <c r="C52" s="100"/>
      <c r="D52" s="21" t="s">
        <v>72</v>
      </c>
      <c r="E52" s="21" t="s">
        <v>73</v>
      </c>
      <c r="F52" s="74">
        <v>4</v>
      </c>
      <c r="G52" s="74">
        <v>0</v>
      </c>
      <c r="H52" s="74">
        <f>F52+G52</f>
        <v>4</v>
      </c>
      <c r="I52" s="128">
        <f>F53/H53</f>
        <v>1</v>
      </c>
      <c r="J52" s="95" t="s">
        <v>74</v>
      </c>
      <c r="K52" s="96"/>
    </row>
    <row r="53" spans="1:11" ht="14.25" customHeight="1" thickBot="1" x14ac:dyDescent="0.3">
      <c r="B53" s="129"/>
      <c r="C53" s="100"/>
      <c r="D53" s="21" t="s">
        <v>1</v>
      </c>
      <c r="E53" s="21"/>
      <c r="F53" s="23">
        <f>F52</f>
        <v>4</v>
      </c>
      <c r="G53" s="23">
        <f>G52</f>
        <v>0</v>
      </c>
      <c r="H53" s="23">
        <f>H52</f>
        <v>4</v>
      </c>
      <c r="I53" s="128"/>
      <c r="J53" s="56"/>
    </row>
    <row r="54" spans="1:11" ht="33.75" customHeight="1" x14ac:dyDescent="0.25">
      <c r="B54" s="129" t="s">
        <v>13</v>
      </c>
      <c r="C54" s="100"/>
      <c r="D54" s="21" t="s">
        <v>75</v>
      </c>
      <c r="E54" s="21" t="s">
        <v>61</v>
      </c>
      <c r="F54" s="74">
        <v>0</v>
      </c>
      <c r="G54" s="74">
        <v>1</v>
      </c>
      <c r="H54" s="74">
        <f>F54+G54</f>
        <v>1</v>
      </c>
      <c r="I54" s="128">
        <f>F55/H55</f>
        <v>0</v>
      </c>
      <c r="J54" s="95" t="s">
        <v>76</v>
      </c>
      <c r="K54" s="96"/>
    </row>
    <row r="55" spans="1:11" ht="14.25" customHeight="1" thickBot="1" x14ac:dyDescent="0.3">
      <c r="B55" s="122"/>
      <c r="C55" s="125"/>
      <c r="D55" s="22" t="s">
        <v>1</v>
      </c>
      <c r="E55" s="22"/>
      <c r="F55" s="23">
        <f>F54</f>
        <v>0</v>
      </c>
      <c r="G55" s="23">
        <f>G54</f>
        <v>1</v>
      </c>
      <c r="H55" s="23">
        <f>H54</f>
        <v>1</v>
      </c>
      <c r="I55" s="149"/>
      <c r="J55" s="56"/>
    </row>
    <row r="56" spans="1:11" ht="37.5" customHeight="1" x14ac:dyDescent="0.25">
      <c r="B56" s="120" t="s">
        <v>14</v>
      </c>
      <c r="C56" s="123">
        <v>1</v>
      </c>
      <c r="D56" s="20" t="s">
        <v>77</v>
      </c>
      <c r="E56" s="143" t="s">
        <v>3</v>
      </c>
      <c r="F56" s="76">
        <v>1</v>
      </c>
      <c r="G56" s="76">
        <v>0</v>
      </c>
      <c r="H56" s="76">
        <f>F56+G56</f>
        <v>1</v>
      </c>
      <c r="I56" s="130">
        <f>F57/H57</f>
        <v>1</v>
      </c>
      <c r="J56" s="95" t="s">
        <v>136</v>
      </c>
      <c r="K56" s="96"/>
    </row>
    <row r="57" spans="1:11" ht="14.25" customHeight="1" thickBot="1" x14ac:dyDescent="0.3">
      <c r="B57" s="122"/>
      <c r="C57" s="125"/>
      <c r="D57" s="22" t="s">
        <v>1</v>
      </c>
      <c r="E57" s="148"/>
      <c r="F57" s="23">
        <f>F56</f>
        <v>1</v>
      </c>
      <c r="G57" s="23">
        <f>G56</f>
        <v>0</v>
      </c>
      <c r="H57" s="23">
        <f>H56</f>
        <v>1</v>
      </c>
      <c r="I57" s="132"/>
      <c r="J57" s="56"/>
    </row>
    <row r="58" spans="1:11" ht="72.75" customHeight="1" x14ac:dyDescent="0.25">
      <c r="A58" s="40"/>
      <c r="B58" s="120" t="s">
        <v>15</v>
      </c>
      <c r="C58" s="123">
        <v>1</v>
      </c>
      <c r="D58" s="20" t="s">
        <v>78</v>
      </c>
      <c r="E58" s="143" t="s">
        <v>53</v>
      </c>
      <c r="F58" s="76">
        <v>1</v>
      </c>
      <c r="G58" s="76">
        <v>0</v>
      </c>
      <c r="H58" s="76">
        <f>F58+G58</f>
        <v>1</v>
      </c>
      <c r="I58" s="130">
        <f>F59/H59</f>
        <v>1</v>
      </c>
      <c r="J58" s="95" t="s">
        <v>79</v>
      </c>
      <c r="K58" s="96"/>
    </row>
    <row r="59" spans="1:11" ht="46.5" customHeight="1" thickBot="1" x14ac:dyDescent="0.3">
      <c r="A59" s="40"/>
      <c r="B59" s="122"/>
      <c r="C59" s="125"/>
      <c r="D59" s="22" t="s">
        <v>1</v>
      </c>
      <c r="E59" s="148"/>
      <c r="F59" s="23">
        <f>F58</f>
        <v>1</v>
      </c>
      <c r="G59" s="23">
        <f>G58</f>
        <v>0</v>
      </c>
      <c r="H59" s="23">
        <f>H58</f>
        <v>1</v>
      </c>
      <c r="I59" s="132"/>
      <c r="J59" s="97" t="s">
        <v>80</v>
      </c>
      <c r="K59" s="98"/>
    </row>
    <row r="60" spans="1:11" ht="45" customHeight="1" thickBot="1" x14ac:dyDescent="0.3">
      <c r="B60" s="120" t="s">
        <v>16</v>
      </c>
      <c r="C60" s="123">
        <v>3</v>
      </c>
      <c r="D60" s="20" t="s">
        <v>81</v>
      </c>
      <c r="E60" s="20" t="s">
        <v>4</v>
      </c>
      <c r="F60" s="76">
        <v>1</v>
      </c>
      <c r="G60" s="76">
        <v>0</v>
      </c>
      <c r="H60" s="76">
        <f>F60+G60</f>
        <v>1</v>
      </c>
      <c r="I60" s="126">
        <f>F63/H63</f>
        <v>1</v>
      </c>
      <c r="J60" s="95" t="s">
        <v>82</v>
      </c>
      <c r="K60" s="96"/>
    </row>
    <row r="61" spans="1:11" ht="64.5" customHeight="1" x14ac:dyDescent="0.25">
      <c r="B61" s="129"/>
      <c r="C61" s="100"/>
      <c r="D61" s="20" t="s">
        <v>83</v>
      </c>
      <c r="E61" s="21" t="s">
        <v>84</v>
      </c>
      <c r="F61" s="74">
        <v>1</v>
      </c>
      <c r="G61" s="74">
        <v>0</v>
      </c>
      <c r="H61" s="74">
        <f>F61+G61</f>
        <v>1</v>
      </c>
      <c r="I61" s="128"/>
      <c r="J61" s="95" t="s">
        <v>85</v>
      </c>
      <c r="K61" s="96"/>
    </row>
    <row r="62" spans="1:11" ht="47.25" customHeight="1" x14ac:dyDescent="0.25">
      <c r="B62" s="129"/>
      <c r="C62" s="100"/>
      <c r="D62" s="41" t="s">
        <v>86</v>
      </c>
      <c r="E62" s="37" t="s">
        <v>61</v>
      </c>
      <c r="F62" s="74">
        <v>1</v>
      </c>
      <c r="G62" s="74">
        <v>0</v>
      </c>
      <c r="H62" s="74">
        <f>F62+G62</f>
        <v>1</v>
      </c>
      <c r="I62" s="128"/>
      <c r="J62" s="97" t="s">
        <v>87</v>
      </c>
      <c r="K62" s="98"/>
    </row>
    <row r="63" spans="1:11" ht="14.25" customHeight="1" thickBot="1" x14ac:dyDescent="0.3">
      <c r="B63" s="122"/>
      <c r="C63" s="125"/>
      <c r="D63" s="22" t="s">
        <v>1</v>
      </c>
      <c r="E63" s="22"/>
      <c r="F63" s="23">
        <f>SUM(F60:F62)</f>
        <v>3</v>
      </c>
      <c r="G63" s="23">
        <f>SUM(G60:G62)</f>
        <v>0</v>
      </c>
      <c r="H63" s="23">
        <f>SUM(H60:H62)</f>
        <v>3</v>
      </c>
      <c r="I63" s="149"/>
      <c r="J63" s="56"/>
    </row>
    <row r="64" spans="1:11" ht="27.75" customHeight="1" x14ac:dyDescent="0.25">
      <c r="B64" s="120" t="s">
        <v>17</v>
      </c>
      <c r="C64" s="123">
        <v>1</v>
      </c>
      <c r="D64" s="20" t="s">
        <v>88</v>
      </c>
      <c r="E64" s="143" t="s">
        <v>5</v>
      </c>
      <c r="F64" s="76">
        <v>1</v>
      </c>
      <c r="G64" s="76">
        <v>0</v>
      </c>
      <c r="H64" s="76">
        <f>F64+G64</f>
        <v>1</v>
      </c>
      <c r="I64" s="130">
        <f>F65/H65</f>
        <v>1</v>
      </c>
      <c r="J64" s="97" t="s">
        <v>89</v>
      </c>
      <c r="K64" s="98"/>
    </row>
    <row r="65" spans="2:11" ht="14.25" customHeight="1" thickBot="1" x14ac:dyDescent="0.3">
      <c r="B65" s="122"/>
      <c r="C65" s="125"/>
      <c r="D65" s="22" t="s">
        <v>1</v>
      </c>
      <c r="E65" s="148"/>
      <c r="F65" s="23">
        <f>F64</f>
        <v>1</v>
      </c>
      <c r="G65" s="23">
        <f>G64</f>
        <v>0</v>
      </c>
      <c r="H65" s="23">
        <f>H64</f>
        <v>1</v>
      </c>
      <c r="I65" s="132"/>
      <c r="J65" s="56"/>
    </row>
    <row r="66" spans="2:11" ht="39.75" customHeight="1" x14ac:dyDescent="0.25">
      <c r="B66" s="120" t="s">
        <v>18</v>
      </c>
      <c r="C66" s="123">
        <v>1</v>
      </c>
      <c r="D66" s="20" t="s">
        <v>90</v>
      </c>
      <c r="E66" s="143" t="s">
        <v>53</v>
      </c>
      <c r="F66" s="76">
        <v>1</v>
      </c>
      <c r="G66" s="25">
        <v>0</v>
      </c>
      <c r="H66" s="76">
        <f>F66+G66</f>
        <v>1</v>
      </c>
      <c r="I66" s="130">
        <f>F67/H67</f>
        <v>1</v>
      </c>
      <c r="J66" s="97" t="s">
        <v>91</v>
      </c>
      <c r="K66" s="98"/>
    </row>
    <row r="67" spans="2:11" ht="14.25" customHeight="1" thickBot="1" x14ac:dyDescent="0.3">
      <c r="B67" s="122"/>
      <c r="C67" s="125"/>
      <c r="D67" s="22" t="s">
        <v>1</v>
      </c>
      <c r="E67" s="148"/>
      <c r="F67" s="23">
        <f>F66</f>
        <v>1</v>
      </c>
      <c r="G67" s="23">
        <f>G66</f>
        <v>0</v>
      </c>
      <c r="H67" s="23">
        <f>H66</f>
        <v>1</v>
      </c>
      <c r="I67" s="132"/>
      <c r="J67" s="56"/>
    </row>
    <row r="68" spans="2:11" ht="80.25" customHeight="1" thickBot="1" x14ac:dyDescent="0.3">
      <c r="B68" s="120" t="s">
        <v>19</v>
      </c>
      <c r="C68" s="123">
        <v>2</v>
      </c>
      <c r="D68" s="20" t="s">
        <v>92</v>
      </c>
      <c r="E68" s="143" t="s">
        <v>61</v>
      </c>
      <c r="F68" s="76">
        <v>2</v>
      </c>
      <c r="G68" s="76">
        <v>0</v>
      </c>
      <c r="H68" s="76">
        <f>F68+G68</f>
        <v>2</v>
      </c>
      <c r="I68" s="130">
        <f>F70/H70</f>
        <v>0.66666666666666663</v>
      </c>
      <c r="J68" s="95" t="s">
        <v>93</v>
      </c>
      <c r="K68" s="96"/>
    </row>
    <row r="69" spans="2:11" ht="57.75" customHeight="1" x14ac:dyDescent="0.25">
      <c r="B69" s="121"/>
      <c r="C69" s="124"/>
      <c r="D69" s="20" t="s">
        <v>94</v>
      </c>
      <c r="E69" s="151"/>
      <c r="F69" s="77">
        <v>0</v>
      </c>
      <c r="G69" s="77">
        <v>1</v>
      </c>
      <c r="H69" s="76">
        <f>F69+G69</f>
        <v>1</v>
      </c>
      <c r="I69" s="150"/>
      <c r="J69" s="95" t="s">
        <v>95</v>
      </c>
      <c r="K69" s="96"/>
    </row>
    <row r="70" spans="2:11" ht="14.25" customHeight="1" thickBot="1" x14ac:dyDescent="0.3">
      <c r="B70" s="122"/>
      <c r="C70" s="125"/>
      <c r="D70" s="22" t="s">
        <v>1</v>
      </c>
      <c r="E70" s="148"/>
      <c r="F70" s="24">
        <f>F68+F69</f>
        <v>2</v>
      </c>
      <c r="G70" s="24">
        <f>G68+G69</f>
        <v>1</v>
      </c>
      <c r="H70" s="24">
        <f>H68+H69</f>
        <v>3</v>
      </c>
      <c r="I70" s="132"/>
      <c r="J70" s="56"/>
    </row>
    <row r="71" spans="2:11" ht="43.5" customHeight="1" x14ac:dyDescent="0.25">
      <c r="B71" s="120" t="s">
        <v>20</v>
      </c>
      <c r="C71" s="123">
        <v>1</v>
      </c>
      <c r="D71" s="20" t="s">
        <v>96</v>
      </c>
      <c r="E71" s="143" t="s">
        <v>97</v>
      </c>
      <c r="F71" s="76">
        <v>5</v>
      </c>
      <c r="G71" s="76">
        <v>0</v>
      </c>
      <c r="H71" s="76">
        <f>F71+G71</f>
        <v>5</v>
      </c>
      <c r="I71" s="130">
        <f>F72/H72</f>
        <v>1</v>
      </c>
      <c r="J71" s="95" t="s">
        <v>98</v>
      </c>
      <c r="K71" s="96"/>
    </row>
    <row r="72" spans="2:11" ht="14.25" customHeight="1" thickBot="1" x14ac:dyDescent="0.3">
      <c r="B72" s="122"/>
      <c r="C72" s="125"/>
      <c r="D72" s="22" t="s">
        <v>1</v>
      </c>
      <c r="E72" s="148"/>
      <c r="F72" s="23">
        <f>F71</f>
        <v>5</v>
      </c>
      <c r="G72" s="23">
        <f>G71</f>
        <v>0</v>
      </c>
      <c r="H72" s="23">
        <f>H71</f>
        <v>5</v>
      </c>
      <c r="I72" s="132"/>
      <c r="J72" s="56"/>
    </row>
    <row r="73" spans="2:11" ht="33" customHeight="1" thickBot="1" x14ac:dyDescent="0.3">
      <c r="B73" s="120" t="s">
        <v>21</v>
      </c>
      <c r="C73" s="123">
        <v>2</v>
      </c>
      <c r="D73" s="20" t="s">
        <v>99</v>
      </c>
      <c r="E73" s="20" t="s">
        <v>84</v>
      </c>
      <c r="F73" s="76">
        <v>1</v>
      </c>
      <c r="G73" s="76">
        <v>0</v>
      </c>
      <c r="H73" s="76">
        <f>F73+G73</f>
        <v>1</v>
      </c>
      <c r="I73" s="130">
        <f>F75/H75</f>
        <v>1</v>
      </c>
      <c r="J73" s="97" t="s">
        <v>100</v>
      </c>
      <c r="K73" s="98"/>
    </row>
    <row r="74" spans="2:11" ht="56.25" customHeight="1" x14ac:dyDescent="0.25">
      <c r="B74" s="121"/>
      <c r="C74" s="124"/>
      <c r="D74" s="20" t="s">
        <v>101</v>
      </c>
      <c r="E74" s="39" t="s">
        <v>53</v>
      </c>
      <c r="F74" s="77">
        <v>1</v>
      </c>
      <c r="G74" s="77">
        <v>0</v>
      </c>
      <c r="H74" s="77">
        <v>1</v>
      </c>
      <c r="I74" s="150"/>
      <c r="J74" s="97" t="s">
        <v>102</v>
      </c>
      <c r="K74" s="98"/>
    </row>
    <row r="75" spans="2:11" ht="14.25" customHeight="1" thickBot="1" x14ac:dyDescent="0.3">
      <c r="B75" s="122"/>
      <c r="C75" s="125"/>
      <c r="D75" s="22" t="s">
        <v>1</v>
      </c>
      <c r="E75" s="22"/>
      <c r="F75" s="24">
        <f>F73+F74</f>
        <v>2</v>
      </c>
      <c r="G75" s="24">
        <f>G73+G74</f>
        <v>0</v>
      </c>
      <c r="H75" s="24">
        <f>H73+H74</f>
        <v>2</v>
      </c>
      <c r="I75" s="132"/>
      <c r="J75" s="56"/>
    </row>
    <row r="76" spans="2:11" ht="35.25" customHeight="1" x14ac:dyDescent="0.25">
      <c r="B76" s="120" t="s">
        <v>22</v>
      </c>
      <c r="C76" s="123">
        <v>1</v>
      </c>
      <c r="D76" s="20" t="s">
        <v>103</v>
      </c>
      <c r="E76" s="143" t="s">
        <v>26</v>
      </c>
      <c r="F76" s="76">
        <v>1</v>
      </c>
      <c r="G76" s="76">
        <v>0</v>
      </c>
      <c r="H76" s="76">
        <f>F76+G76</f>
        <v>1</v>
      </c>
      <c r="I76" s="130">
        <f>F77/H77</f>
        <v>1</v>
      </c>
      <c r="J76" s="97" t="s">
        <v>104</v>
      </c>
      <c r="K76" s="98"/>
    </row>
    <row r="77" spans="2:11" ht="14.25" customHeight="1" thickBot="1" x14ac:dyDescent="0.3">
      <c r="B77" s="122"/>
      <c r="C77" s="125"/>
      <c r="D77" s="22" t="s">
        <v>1</v>
      </c>
      <c r="E77" s="148"/>
      <c r="F77" s="23">
        <f>F76</f>
        <v>1</v>
      </c>
      <c r="G77" s="23">
        <f>G76</f>
        <v>0</v>
      </c>
      <c r="H77" s="23">
        <f>H76</f>
        <v>1</v>
      </c>
      <c r="I77" s="132"/>
      <c r="J77" s="56"/>
    </row>
    <row r="78" spans="2:11" ht="24" customHeight="1" x14ac:dyDescent="0.25">
      <c r="B78" s="120" t="s">
        <v>23</v>
      </c>
      <c r="C78" s="123">
        <v>1</v>
      </c>
      <c r="D78" s="20" t="s">
        <v>105</v>
      </c>
      <c r="E78" s="143" t="s">
        <v>3</v>
      </c>
      <c r="F78" s="76">
        <v>1</v>
      </c>
      <c r="G78" s="76">
        <v>0</v>
      </c>
      <c r="H78" s="76">
        <f>F78+G78</f>
        <v>1</v>
      </c>
      <c r="I78" s="130">
        <f>F79/H79</f>
        <v>1</v>
      </c>
      <c r="J78" s="97" t="s">
        <v>106</v>
      </c>
      <c r="K78" s="98"/>
    </row>
    <row r="79" spans="2:11" ht="14.25" customHeight="1" thickBot="1" x14ac:dyDescent="0.3">
      <c r="B79" s="122"/>
      <c r="C79" s="125"/>
      <c r="D79" s="22" t="s">
        <v>1</v>
      </c>
      <c r="E79" s="148"/>
      <c r="F79" s="23">
        <f>F78</f>
        <v>1</v>
      </c>
      <c r="G79" s="23">
        <f>G78</f>
        <v>0</v>
      </c>
      <c r="H79" s="23">
        <f>H78</f>
        <v>1</v>
      </c>
      <c r="I79" s="132"/>
      <c r="J79" s="56"/>
    </row>
    <row r="80" spans="2:11" ht="30.75" customHeight="1" x14ac:dyDescent="0.25">
      <c r="B80" s="120" t="s">
        <v>24</v>
      </c>
      <c r="C80" s="123">
        <v>2</v>
      </c>
      <c r="D80" s="20" t="s">
        <v>107</v>
      </c>
      <c r="E80" s="143" t="s">
        <v>26</v>
      </c>
      <c r="F80" s="76">
        <v>1</v>
      </c>
      <c r="G80" s="76">
        <v>0</v>
      </c>
      <c r="H80" s="76">
        <f>F80+G80</f>
        <v>1</v>
      </c>
      <c r="I80" s="126">
        <f>F82/H82</f>
        <v>0.5</v>
      </c>
      <c r="J80" s="97" t="s">
        <v>108</v>
      </c>
      <c r="K80" s="98"/>
    </row>
    <row r="81" spans="2:11" ht="37.5" customHeight="1" x14ac:dyDescent="0.25">
      <c r="B81" s="121"/>
      <c r="C81" s="124"/>
      <c r="D81" s="39" t="s">
        <v>109</v>
      </c>
      <c r="E81" s="151"/>
      <c r="F81" s="77">
        <v>0</v>
      </c>
      <c r="G81" s="77">
        <v>1</v>
      </c>
      <c r="H81" s="77">
        <v>1</v>
      </c>
      <c r="I81" s="152"/>
      <c r="J81" s="97" t="s">
        <v>137</v>
      </c>
      <c r="K81" s="98"/>
    </row>
    <row r="82" spans="2:11" ht="14.25" customHeight="1" thickBot="1" x14ac:dyDescent="0.3">
      <c r="B82" s="122"/>
      <c r="C82" s="125"/>
      <c r="D82" s="22" t="s">
        <v>1</v>
      </c>
      <c r="E82" s="148"/>
      <c r="F82" s="24">
        <f>F80+F81</f>
        <v>1</v>
      </c>
      <c r="G82" s="24">
        <f>G80+G81</f>
        <v>1</v>
      </c>
      <c r="H82" s="24">
        <f>H80+H81</f>
        <v>2</v>
      </c>
      <c r="I82" s="149"/>
      <c r="J82" s="56"/>
    </row>
    <row r="83" spans="2:11" ht="24" thickBot="1" x14ac:dyDescent="0.3">
      <c r="B83" s="26"/>
      <c r="C83" s="27">
        <f>SUM(C37:C82)</f>
        <v>27</v>
      </c>
      <c r="D83" s="28"/>
      <c r="E83" s="29"/>
      <c r="F83" s="42">
        <f>SUM(F37:F82)</f>
        <v>66</v>
      </c>
      <c r="G83" s="42">
        <f>SUM(G37:G82)</f>
        <v>10</v>
      </c>
      <c r="H83" s="42">
        <f>SUM(H37:H82)</f>
        <v>76</v>
      </c>
      <c r="I83" s="43">
        <f>F83/H83</f>
        <v>0.86842105263157898</v>
      </c>
      <c r="J83" s="56"/>
    </row>
    <row r="84" spans="2:11" ht="15.75" thickBot="1" x14ac:dyDescent="0.3">
      <c r="C84" s="45"/>
      <c r="F84" s="45"/>
      <c r="G84" s="45"/>
      <c r="H84" s="45"/>
      <c r="I84" s="37"/>
      <c r="J84" s="56"/>
    </row>
    <row r="85" spans="2:11" ht="90.75" customHeight="1" thickBot="1" x14ac:dyDescent="0.3">
      <c r="B85" s="153" t="s">
        <v>138</v>
      </c>
      <c r="C85" s="154"/>
      <c r="D85" s="154"/>
      <c r="E85" s="154"/>
      <c r="F85" s="154"/>
      <c r="G85" s="154"/>
      <c r="H85" s="154"/>
      <c r="I85" s="155"/>
      <c r="J85" s="56"/>
    </row>
    <row r="86" spans="2:11" x14ac:dyDescent="0.25">
      <c r="C86" s="45"/>
      <c r="G86" s="45"/>
      <c r="H86" s="45"/>
      <c r="I86" s="45"/>
    </row>
    <row r="87" spans="2:11" x14ac:dyDescent="0.25">
      <c r="C87" s="45"/>
      <c r="G87" s="45"/>
      <c r="H87" s="45"/>
      <c r="I87" s="45"/>
    </row>
    <row r="88" spans="2:11" x14ac:dyDescent="0.25">
      <c r="C88" s="45"/>
      <c r="G88" s="45"/>
      <c r="H88" s="45"/>
      <c r="I88" s="45"/>
    </row>
    <row r="89" spans="2:11" x14ac:dyDescent="0.25">
      <c r="C89" s="45"/>
      <c r="G89" s="45"/>
      <c r="H89" s="45"/>
      <c r="I89" s="45"/>
    </row>
    <row r="90" spans="2:11" x14ac:dyDescent="0.25">
      <c r="C90" s="45"/>
      <c r="G90" s="45"/>
      <c r="H90" s="45"/>
      <c r="I90" s="45"/>
    </row>
    <row r="91" spans="2:11" x14ac:dyDescent="0.25">
      <c r="C91" s="45"/>
      <c r="G91" s="45"/>
      <c r="H91" s="45"/>
      <c r="I91" s="45"/>
    </row>
    <row r="92" spans="2:11" x14ac:dyDescent="0.25">
      <c r="C92" s="45"/>
      <c r="G92" s="45"/>
      <c r="H92" s="45"/>
      <c r="I92" s="45"/>
    </row>
    <row r="93" spans="2:11" x14ac:dyDescent="0.25">
      <c r="C93" s="45"/>
      <c r="G93" s="45"/>
      <c r="H93" s="45"/>
      <c r="I93" s="45"/>
    </row>
    <row r="94" spans="2:11" x14ac:dyDescent="0.25">
      <c r="C94" s="45"/>
      <c r="G94" s="45"/>
      <c r="H94" s="45"/>
      <c r="I94" s="45"/>
    </row>
    <row r="95" spans="2:11" x14ac:dyDescent="0.25">
      <c r="C95" s="45"/>
      <c r="G95" s="45"/>
      <c r="H95" s="45"/>
      <c r="I95" s="45"/>
    </row>
    <row r="96" spans="2:11" x14ac:dyDescent="0.25">
      <c r="C96" s="45"/>
      <c r="G96" s="45"/>
      <c r="H96" s="45"/>
      <c r="I96" s="45"/>
    </row>
    <row r="97" spans="3:9" x14ac:dyDescent="0.25">
      <c r="C97" s="45"/>
      <c r="G97" s="45"/>
      <c r="H97" s="45"/>
      <c r="I97" s="45"/>
    </row>
    <row r="98" spans="3:9" x14ac:dyDescent="0.25">
      <c r="C98" s="45"/>
      <c r="G98" s="45"/>
      <c r="H98" s="45"/>
      <c r="I98" s="45"/>
    </row>
    <row r="99" spans="3:9" x14ac:dyDescent="0.25">
      <c r="C99" s="45"/>
      <c r="G99" s="45"/>
      <c r="H99" s="45"/>
      <c r="I99" s="45"/>
    </row>
    <row r="100" spans="3:9" x14ac:dyDescent="0.25">
      <c r="C100" s="45"/>
      <c r="G100" s="45"/>
      <c r="H100" s="45"/>
      <c r="I100" s="45"/>
    </row>
  </sheetData>
  <mergeCells count="119">
    <mergeCell ref="B80:B82"/>
    <mergeCell ref="C80:C82"/>
    <mergeCell ref="E80:E82"/>
    <mergeCell ref="I80:I82"/>
    <mergeCell ref="B85:I85"/>
    <mergeCell ref="B76:B77"/>
    <mergeCell ref="C76:C77"/>
    <mergeCell ref="E76:E77"/>
    <mergeCell ref="I76:I77"/>
    <mergeCell ref="B78:B79"/>
    <mergeCell ref="C78:C79"/>
    <mergeCell ref="E78:E79"/>
    <mergeCell ref="I78:I79"/>
    <mergeCell ref="B71:B72"/>
    <mergeCell ref="C71:C72"/>
    <mergeCell ref="E71:E72"/>
    <mergeCell ref="I71:I72"/>
    <mergeCell ref="B73:B75"/>
    <mergeCell ref="C73:C75"/>
    <mergeCell ref="I73:I75"/>
    <mergeCell ref="B66:B67"/>
    <mergeCell ref="C66:C67"/>
    <mergeCell ref="E66:E67"/>
    <mergeCell ref="I66:I67"/>
    <mergeCell ref="B68:B70"/>
    <mergeCell ref="C68:C70"/>
    <mergeCell ref="E68:E70"/>
    <mergeCell ref="I68:I70"/>
    <mergeCell ref="B60:B63"/>
    <mergeCell ref="C60:C63"/>
    <mergeCell ref="I60:I63"/>
    <mergeCell ref="B64:B65"/>
    <mergeCell ref="C64:C65"/>
    <mergeCell ref="E64:E65"/>
    <mergeCell ref="I64:I65"/>
    <mergeCell ref="B56:B57"/>
    <mergeCell ref="C56:C57"/>
    <mergeCell ref="E56:E57"/>
    <mergeCell ref="I56:I57"/>
    <mergeCell ref="B58:B59"/>
    <mergeCell ref="C58:C59"/>
    <mergeCell ref="E58:E59"/>
    <mergeCell ref="I58:I59"/>
    <mergeCell ref="B46:B47"/>
    <mergeCell ref="C46:C47"/>
    <mergeCell ref="E46:E47"/>
    <mergeCell ref="I46:I47"/>
    <mergeCell ref="B48:B49"/>
    <mergeCell ref="C48:C55"/>
    <mergeCell ref="I48:I49"/>
    <mergeCell ref="B50:B51"/>
    <mergeCell ref="I50:I51"/>
    <mergeCell ref="B52:B53"/>
    <mergeCell ref="I52:I53"/>
    <mergeCell ref="B54:B55"/>
    <mergeCell ref="I54:I55"/>
    <mergeCell ref="B40:B42"/>
    <mergeCell ref="C40:C42"/>
    <mergeCell ref="I40:I42"/>
    <mergeCell ref="B43:B45"/>
    <mergeCell ref="C43:C45"/>
    <mergeCell ref="I43:I45"/>
    <mergeCell ref="B32:J32"/>
    <mergeCell ref="B34:I34"/>
    <mergeCell ref="B35:B36"/>
    <mergeCell ref="C35:D36"/>
    <mergeCell ref="E35:E36"/>
    <mergeCell ref="F35:H35"/>
    <mergeCell ref="I35:I36"/>
    <mergeCell ref="B37:B39"/>
    <mergeCell ref="C37:C39"/>
    <mergeCell ref="E37:E39"/>
    <mergeCell ref="I37:I39"/>
    <mergeCell ref="J34:K35"/>
    <mergeCell ref="J37:K37"/>
    <mergeCell ref="J38:K38"/>
    <mergeCell ref="J40:K40"/>
    <mergeCell ref="J41:K41"/>
    <mergeCell ref="J43:K43"/>
    <mergeCell ref="J44:K44"/>
    <mergeCell ref="B19:B21"/>
    <mergeCell ref="C19:C21"/>
    <mergeCell ref="C7:D8"/>
    <mergeCell ref="F7:F8"/>
    <mergeCell ref="G7:I7"/>
    <mergeCell ref="J7:J8"/>
    <mergeCell ref="A1:X1"/>
    <mergeCell ref="I4:J4"/>
    <mergeCell ref="K4:L4"/>
    <mergeCell ref="M4:N4"/>
    <mergeCell ref="O4:P4"/>
    <mergeCell ref="B6:J6"/>
    <mergeCell ref="B7:B8"/>
    <mergeCell ref="C12:C16"/>
    <mergeCell ref="B12:B13"/>
    <mergeCell ref="K6:K8"/>
    <mergeCell ref="E7:E8"/>
    <mergeCell ref="J46:K46"/>
    <mergeCell ref="J48:K48"/>
    <mergeCell ref="J50:K50"/>
    <mergeCell ref="J52:K52"/>
    <mergeCell ref="J54:K54"/>
    <mergeCell ref="J56:K56"/>
    <mergeCell ref="J58:K58"/>
    <mergeCell ref="J59:K59"/>
    <mergeCell ref="J60:K60"/>
    <mergeCell ref="J61:K61"/>
    <mergeCell ref="J78:K78"/>
    <mergeCell ref="J80:K80"/>
    <mergeCell ref="J81:K81"/>
    <mergeCell ref="J62:K62"/>
    <mergeCell ref="J64:K64"/>
    <mergeCell ref="J66:K66"/>
    <mergeCell ref="J68:K68"/>
    <mergeCell ref="J69:K69"/>
    <mergeCell ref="J71:K71"/>
    <mergeCell ref="J73:K73"/>
    <mergeCell ref="J74:K74"/>
    <mergeCell ref="J76:K7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Gestion del Riesgo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Gloria A. Sanchez M.</cp:lastModifiedBy>
  <cp:lastPrinted>2013-06-25T01:55:53Z</cp:lastPrinted>
  <dcterms:created xsi:type="dcterms:W3CDTF">2012-05-24T23:26:19Z</dcterms:created>
  <dcterms:modified xsi:type="dcterms:W3CDTF">2023-03-29T21:51:58Z</dcterms:modified>
</cp:coreProperties>
</file>