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defaultThemeVersion="124226"/>
  <mc:AlternateContent xmlns:mc="http://schemas.openxmlformats.org/markup-compatibility/2006">
    <mc:Choice Requires="x15">
      <x15ac:absPath xmlns:x15ac="http://schemas.microsoft.com/office/spreadsheetml/2010/11/ac" url="F:\PUNTO CONSULTA SECCIONAL (Diciembre.2023)\INFOR_ADICIONAL\08_06_GESTION_DE_RIESGOS\2023\"/>
    </mc:Choice>
  </mc:AlternateContent>
  <xr:revisionPtr revIDLastSave="0" documentId="13_ncr:1_{9E47333E-FA5C-402C-9862-128A8057037C}" xr6:coauthVersionLast="47" xr6:coauthVersionMax="47" xr10:uidLastSave="{00000000-0000-0000-0000-000000000000}"/>
  <bookViews>
    <workbookView xWindow="-120" yWindow="-120" windowWidth="25440" windowHeight="15390" xr2:uid="{00000000-000D-0000-FFFF-FFFF00000000}"/>
  </bookViews>
  <sheets>
    <sheet name="Gestion del Riesgo (2023)" sheetId="3" r:id="rId1"/>
  </sheets>
  <externalReferences>
    <externalReference r:id="rId2"/>
  </externalReferences>
  <definedNames>
    <definedName name="_xlnm._FilterDatabase" localSheetId="0" hidden="1">'Gestion del Riesgo (2023)'!$A$8:$Z$36</definedName>
    <definedName name="A">#REF!</definedName>
    <definedName name="k">'[1]entrada datos'!$CY$6</definedName>
    <definedName name="l">'[1]entrada datos'!$CY$7</definedName>
    <definedName name="m">'[1]entrada datos'!$CY$8</definedName>
    <definedName name="n">'[1]entrada datos'!$CY$9</definedName>
    <definedName name="tAREAS">'[1]entrada datos'!$CY$8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4" i="3" l="1"/>
  <c r="J9" i="3"/>
  <c r="I9" i="3"/>
  <c r="J20" i="3"/>
  <c r="I32" i="3"/>
  <c r="J32" i="3" s="1"/>
  <c r="I34" i="3"/>
  <c r="J34" i="3" s="1"/>
  <c r="J30" i="3"/>
  <c r="J33" i="3"/>
  <c r="J35" i="3" l="1"/>
  <c r="J27" i="3"/>
  <c r="J28" i="3"/>
  <c r="J29" i="3"/>
  <c r="J26" i="3"/>
  <c r="J22" i="3"/>
  <c r="I22" i="3"/>
  <c r="J11" i="3"/>
  <c r="I17" i="3" l="1"/>
  <c r="I24" i="3"/>
  <c r="I25" i="3"/>
  <c r="I16" i="3" l="1"/>
  <c r="C36" i="3" l="1"/>
  <c r="I14" i="3"/>
  <c r="I20" i="3"/>
  <c r="J16" i="3"/>
  <c r="I11" i="3"/>
  <c r="I10" i="3"/>
  <c r="J10" i="3" s="1"/>
  <c r="I27" i="3"/>
  <c r="H36" i="3" l="1"/>
  <c r="G36" i="3"/>
  <c r="B4" i="3"/>
  <c r="I35" i="3"/>
  <c r="I33" i="3"/>
  <c r="I31" i="3"/>
  <c r="I29" i="3"/>
  <c r="I28" i="3"/>
  <c r="I26" i="3"/>
  <c r="I23" i="3"/>
  <c r="I21" i="3"/>
  <c r="I19" i="3"/>
  <c r="I15" i="3"/>
  <c r="J15" i="3" s="1"/>
  <c r="J36" i="3" s="1"/>
  <c r="I13" i="3"/>
  <c r="I36" i="3" l="1"/>
  <c r="B3" i="3"/>
  <c r="I53" i="3" l="1"/>
  <c r="I52" i="3"/>
  <c r="I49" i="3"/>
  <c r="I47" i="3"/>
  <c r="I46" i="3"/>
  <c r="I44" i="3"/>
  <c r="C118" i="3" l="1"/>
  <c r="G117" i="3"/>
  <c r="F117" i="3"/>
  <c r="H115" i="3"/>
  <c r="H117" i="3" s="1"/>
  <c r="G114" i="3"/>
  <c r="F114" i="3"/>
  <c r="H113" i="3"/>
  <c r="H114" i="3" s="1"/>
  <c r="G112" i="3"/>
  <c r="F112" i="3"/>
  <c r="H111" i="3"/>
  <c r="H112" i="3" s="1"/>
  <c r="G110" i="3"/>
  <c r="F110" i="3"/>
  <c r="H108" i="3"/>
  <c r="H110" i="3" s="1"/>
  <c r="G107" i="3"/>
  <c r="F107" i="3"/>
  <c r="H106" i="3"/>
  <c r="H107" i="3" s="1"/>
  <c r="G105" i="3"/>
  <c r="F105" i="3"/>
  <c r="H104" i="3"/>
  <c r="H103" i="3"/>
  <c r="G102" i="3"/>
  <c r="F102" i="3"/>
  <c r="H101" i="3"/>
  <c r="H102" i="3" s="1"/>
  <c r="I101" i="3" s="1"/>
  <c r="H100" i="3"/>
  <c r="I99" i="3" s="1"/>
  <c r="G100" i="3"/>
  <c r="F100" i="3"/>
  <c r="H99" i="3"/>
  <c r="G98" i="3"/>
  <c r="F98" i="3"/>
  <c r="H97" i="3"/>
  <c r="H96" i="3"/>
  <c r="H95" i="3"/>
  <c r="H98" i="3" s="1"/>
  <c r="G94" i="3"/>
  <c r="F94" i="3"/>
  <c r="H93" i="3"/>
  <c r="H94" i="3" s="1"/>
  <c r="I93" i="3" s="1"/>
  <c r="G92" i="3"/>
  <c r="F92" i="3"/>
  <c r="H91" i="3"/>
  <c r="H92" i="3" s="1"/>
  <c r="H90" i="3"/>
  <c r="G90" i="3"/>
  <c r="F90" i="3"/>
  <c r="H89" i="3"/>
  <c r="G88" i="3"/>
  <c r="F88" i="3"/>
  <c r="H87" i="3"/>
  <c r="H88" i="3" s="1"/>
  <c r="G86" i="3"/>
  <c r="F86" i="3"/>
  <c r="H85" i="3"/>
  <c r="H86" i="3" s="1"/>
  <c r="I85" i="3" s="1"/>
  <c r="G84" i="3"/>
  <c r="F84" i="3"/>
  <c r="H83" i="3"/>
  <c r="H84" i="3" s="1"/>
  <c r="G82" i="3"/>
  <c r="F82" i="3"/>
  <c r="H81" i="3"/>
  <c r="H82" i="3" s="1"/>
  <c r="G80" i="3"/>
  <c r="F80" i="3"/>
  <c r="H79" i="3"/>
  <c r="H78" i="3"/>
  <c r="G77" i="3"/>
  <c r="F77" i="3"/>
  <c r="H75" i="3"/>
  <c r="H77" i="3" s="1"/>
  <c r="G74" i="3"/>
  <c r="F74" i="3"/>
  <c r="H73" i="3"/>
  <c r="H72" i="3"/>
  <c r="H65" i="3"/>
  <c r="G65" i="3"/>
  <c r="C65" i="3"/>
  <c r="I64" i="3"/>
  <c r="I63" i="3"/>
  <c r="I62" i="3"/>
  <c r="I61" i="3"/>
  <c r="I60" i="3"/>
  <c r="I58" i="3"/>
  <c r="I57" i="3"/>
  <c r="I56" i="3"/>
  <c r="I55" i="3"/>
  <c r="I54" i="3"/>
  <c r="I51" i="3"/>
  <c r="J47" i="3"/>
  <c r="J44" i="3"/>
  <c r="I43" i="3"/>
  <c r="S3" i="3"/>
  <c r="R3" i="3"/>
  <c r="Q3" i="3"/>
  <c r="P3" i="3"/>
  <c r="N3" i="3"/>
  <c r="M3" i="3"/>
  <c r="L3" i="3"/>
  <c r="K3" i="3"/>
  <c r="J3" i="3"/>
  <c r="I3" i="3"/>
  <c r="H3" i="3"/>
  <c r="G3" i="3"/>
  <c r="F3" i="3"/>
  <c r="E3" i="3"/>
  <c r="I75" i="3" l="1"/>
  <c r="I87" i="3"/>
  <c r="H80" i="3"/>
  <c r="I78" i="3" s="1"/>
  <c r="I89" i="3"/>
  <c r="J65" i="3"/>
  <c r="H74" i="3"/>
  <c r="I72" i="3" s="1"/>
  <c r="I81" i="3"/>
  <c r="I106" i="3"/>
  <c r="I83" i="3"/>
  <c r="F118" i="3"/>
  <c r="G118" i="3"/>
  <c r="I108" i="3"/>
  <c r="H105" i="3"/>
  <c r="I103" i="3" s="1"/>
  <c r="I95" i="3"/>
  <c r="I115" i="3"/>
  <c r="I111" i="3"/>
  <c r="I65" i="3"/>
  <c r="I113" i="3"/>
  <c r="I91" i="3"/>
  <c r="H118" i="3" l="1"/>
  <c r="I118"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Gloria A. Sanchez M.</author>
    <author>Calidad Gloria Amparo Sanchez</author>
    <author>sistemas</author>
    <author>Docente</author>
    <author>Adriana Patricia</author>
  </authors>
  <commentList>
    <comment ref="E2" authorId="0" shapeId="0" xr:uid="{00000000-0006-0000-0000-000001000000}">
      <text>
        <r>
          <rPr>
            <b/>
            <sz val="9"/>
            <color indexed="81"/>
            <rFont val="Tahoma"/>
            <family val="2"/>
          </rPr>
          <t>Gloria A. Sanchez M.:</t>
        </r>
        <r>
          <rPr>
            <sz val="9"/>
            <color indexed="81"/>
            <rFont val="Tahoma"/>
            <family val="2"/>
          </rPr>
          <t xml:space="preserve">
2019 -2020: En la Seccional  durante el 2020,  se continuaron mitigando los 33 riesgos  identificados en el año 2019, donde se formularon 107 oportunidades para mitigar o eliminar los riesgos, de las cuales 91 se encuentran cerradas y 16 en proceso para un porcentaje de cumplimiento del 85,05%. Los procesos que mayor número de riesgos identificaron fueron Docencia y Gestión Humana, seguido de Proyección social, servicios generales y  aseguramiento de la calidad. 
Operativo: 17
Cumplimiento: 5
Tecnológico: 3
Estratégico: 5
Reputacional: 2
Legal: 1</t>
        </r>
      </text>
    </comment>
    <comment ref="D3" authorId="1" shapeId="0" xr:uid="{00000000-0006-0000-0000-000002000000}">
      <text>
        <r>
          <rPr>
            <b/>
            <sz val="9"/>
            <color indexed="81"/>
            <rFont val="Tahoma"/>
            <family val="2"/>
          </rPr>
          <t>Calidad Gloria Amparo Sanchez:</t>
        </r>
        <r>
          <rPr>
            <sz val="9"/>
            <color indexed="81"/>
            <rFont val="Tahoma"/>
            <family val="2"/>
          </rPr>
          <t xml:space="preserve">
En proceso:  10
Cerradas: 66
Total acciones: 76 (86,84%)
</t>
        </r>
      </text>
    </comment>
    <comment ref="E3" authorId="1" shapeId="0" xr:uid="{00000000-0006-0000-0000-000003000000}">
      <text>
        <r>
          <rPr>
            <b/>
            <sz val="9"/>
            <color indexed="81"/>
            <rFont val="Tahoma"/>
            <family val="2"/>
          </rPr>
          <t>Calidad Gloria Amparo Sanchez:</t>
        </r>
        <r>
          <rPr>
            <sz val="9"/>
            <color indexed="81"/>
            <rFont val="Tahoma"/>
            <family val="2"/>
          </rPr>
          <t xml:space="preserve">
Año 2020
En proceso:  16
Cerradas: 91
Total: 106 (85,05%)
Año 2019
En proceso:  17
Cerradas: 88
Total: 107 (83,81%)
</t>
        </r>
      </text>
    </comment>
    <comment ref="F3" authorId="1" shapeId="0" xr:uid="{00000000-0006-0000-0000-000004000000}">
      <text>
        <r>
          <rPr>
            <b/>
            <sz val="9"/>
            <color indexed="81"/>
            <rFont val="Tahoma"/>
            <family val="2"/>
          </rPr>
          <t>Calidad Gloria Amparo Sanchez:</t>
        </r>
        <r>
          <rPr>
            <sz val="9"/>
            <color indexed="81"/>
            <rFont val="Tahoma"/>
            <family val="2"/>
          </rPr>
          <t xml:space="preserve">
En proceso:  15
Cerradas: 47
Total: 62 </t>
        </r>
      </text>
    </comment>
    <comment ref="G3" authorId="1" shapeId="0" xr:uid="{00000000-0006-0000-0000-000005000000}">
      <text>
        <r>
          <rPr>
            <b/>
            <sz val="9"/>
            <color indexed="81"/>
            <rFont val="Tahoma"/>
            <family val="2"/>
          </rPr>
          <t>Calidad Gloria Amparo Sanchez:</t>
        </r>
        <r>
          <rPr>
            <sz val="9"/>
            <color indexed="81"/>
            <rFont val="Tahoma"/>
            <family val="2"/>
          </rPr>
          <t xml:space="preserve">
En proceso:  8
Cerradas: 44
Total: 52 (85%)
</t>
        </r>
      </text>
    </comment>
    <comment ref="H3" authorId="1" shapeId="0" xr:uid="{00000000-0006-0000-0000-000006000000}">
      <text>
        <r>
          <rPr>
            <b/>
            <sz val="9"/>
            <color indexed="81"/>
            <rFont val="Tahoma"/>
            <family val="2"/>
          </rPr>
          <t>Calidad Gloria Amparo Sanchez:</t>
        </r>
        <r>
          <rPr>
            <sz val="9"/>
            <color indexed="81"/>
            <rFont val="Tahoma"/>
            <family val="2"/>
          </rPr>
          <t xml:space="preserve">
En proceso:  22
Cerradas: 50
Total: 72 (69%)
</t>
        </r>
      </text>
    </comment>
    <comment ref="I3" authorId="1" shapeId="0" xr:uid="{00000000-0006-0000-0000-000007000000}">
      <text>
        <r>
          <rPr>
            <b/>
            <sz val="9"/>
            <color indexed="81"/>
            <rFont val="Tahoma"/>
            <family val="2"/>
          </rPr>
          <t>Calidad Gloria Amparo Sanchez:</t>
        </r>
        <r>
          <rPr>
            <sz val="9"/>
            <color indexed="81"/>
            <rFont val="Tahoma"/>
            <family val="2"/>
          </rPr>
          <t xml:space="preserve">
En proceso:  22
Cerradas: 53
Total: 75
</t>
        </r>
      </text>
    </comment>
    <comment ref="J3" authorId="1" shapeId="0" xr:uid="{00000000-0006-0000-0000-000008000000}">
      <text>
        <r>
          <rPr>
            <b/>
            <sz val="9"/>
            <color indexed="81"/>
            <rFont val="Tahoma"/>
            <family val="2"/>
          </rPr>
          <t>Calidad Gloria Amparo Sanchez:</t>
        </r>
        <r>
          <rPr>
            <sz val="9"/>
            <color indexed="81"/>
            <rFont val="Tahoma"/>
            <family val="2"/>
          </rPr>
          <t xml:space="preserve">
En proceso:  51
Cerradas: 64
Total: 115
</t>
        </r>
      </text>
    </comment>
    <comment ref="K3" authorId="1" shapeId="0" xr:uid="{00000000-0006-0000-0000-000009000000}">
      <text>
        <r>
          <rPr>
            <b/>
            <sz val="9"/>
            <color indexed="81"/>
            <rFont val="Tahoma"/>
            <family val="2"/>
          </rPr>
          <t>Calidad Gloria Amparo Sanchez:</t>
        </r>
        <r>
          <rPr>
            <sz val="9"/>
            <color indexed="81"/>
            <rFont val="Tahoma"/>
            <family val="2"/>
          </rPr>
          <t xml:space="preserve">
En proceso:  71
Cerradas: 41
Total: 112
</t>
        </r>
      </text>
    </comment>
    <comment ref="L3" authorId="1" shapeId="0" xr:uid="{00000000-0006-0000-0000-00000A000000}">
      <text>
        <r>
          <rPr>
            <b/>
            <sz val="9"/>
            <color indexed="81"/>
            <rFont val="Tahoma"/>
            <family val="2"/>
          </rPr>
          <t>Calidad Gloria Amparo Sanchez:</t>
        </r>
        <r>
          <rPr>
            <sz val="9"/>
            <color indexed="81"/>
            <rFont val="Tahoma"/>
            <family val="2"/>
          </rPr>
          <t xml:space="preserve">
En proceso:  15
Cerradas: 47
Total: 62
</t>
        </r>
      </text>
    </comment>
    <comment ref="M3" authorId="1" shapeId="0" xr:uid="{00000000-0006-0000-0000-00000B000000}">
      <text>
        <r>
          <rPr>
            <b/>
            <sz val="9"/>
            <color indexed="81"/>
            <rFont val="Tahoma"/>
            <family val="2"/>
          </rPr>
          <t>Calidad Gloria Amparo Sanchez:</t>
        </r>
        <r>
          <rPr>
            <sz val="9"/>
            <color indexed="81"/>
            <rFont val="Tahoma"/>
            <family val="2"/>
          </rPr>
          <t xml:space="preserve">
En proceso:  23
Cerradas: 39
Total: 62
</t>
        </r>
      </text>
    </comment>
    <comment ref="N3" authorId="2" shapeId="0" xr:uid="{00000000-0006-0000-0000-00000C000000}">
      <text>
        <r>
          <rPr>
            <b/>
            <sz val="10"/>
            <color indexed="81"/>
            <rFont val="Tahoma"/>
            <family val="2"/>
          </rPr>
          <t>sistemas:</t>
        </r>
        <r>
          <rPr>
            <sz val="10"/>
            <color indexed="81"/>
            <rFont val="Tahoma"/>
            <family val="2"/>
          </rPr>
          <t xml:space="preserve">
En proceso:  9
Cerradas: 56
Total: 65
</t>
        </r>
      </text>
    </comment>
    <comment ref="O3" authorId="2" shapeId="0" xr:uid="{00000000-0006-0000-0000-00000D000000}">
      <text>
        <r>
          <rPr>
            <b/>
            <sz val="10"/>
            <color indexed="81"/>
            <rFont val="Tahoma"/>
            <family val="2"/>
          </rPr>
          <t>sistemas:</t>
        </r>
        <r>
          <rPr>
            <sz val="10"/>
            <color indexed="81"/>
            <rFont val="Tahoma"/>
            <family val="2"/>
          </rPr>
          <t xml:space="preserve">
En proceso:  19
Cerradas: 46
Total: 65
</t>
        </r>
      </text>
    </comment>
    <comment ref="P3" authorId="2" shapeId="0" xr:uid="{00000000-0006-0000-0000-00000E000000}">
      <text>
        <r>
          <rPr>
            <b/>
            <sz val="10"/>
            <color indexed="81"/>
            <rFont val="Tahoma"/>
            <family val="2"/>
          </rPr>
          <t>sistemas:</t>
        </r>
        <r>
          <rPr>
            <sz val="10"/>
            <color indexed="81"/>
            <rFont val="Tahoma"/>
            <family val="2"/>
          </rPr>
          <t xml:space="preserve">
En proceso:  16 (25,40%)
Cerradas: 47 (74,60%)
Total: 63</t>
        </r>
      </text>
    </comment>
    <comment ref="Q3" authorId="2" shapeId="0" xr:uid="{00000000-0006-0000-0000-00000F000000}">
      <text>
        <r>
          <rPr>
            <b/>
            <sz val="10"/>
            <color indexed="81"/>
            <rFont val="Tahoma"/>
            <family val="2"/>
          </rPr>
          <t>sistemas:</t>
        </r>
        <r>
          <rPr>
            <sz val="10"/>
            <color indexed="81"/>
            <rFont val="Tahoma"/>
            <family val="2"/>
          </rPr>
          <t xml:space="preserve">
En proceso:  16 (13,56%)
Cerradas: 102 (86,44%)
Total: 118</t>
        </r>
      </text>
    </comment>
    <comment ref="R3" authorId="2" shapeId="0" xr:uid="{00000000-0006-0000-0000-000010000000}">
      <text>
        <r>
          <rPr>
            <b/>
            <sz val="10"/>
            <color indexed="81"/>
            <rFont val="Tahoma"/>
            <family val="2"/>
          </rPr>
          <t>sistemas:</t>
        </r>
        <r>
          <rPr>
            <sz val="10"/>
            <color indexed="81"/>
            <rFont val="Tahoma"/>
            <family val="2"/>
          </rPr>
          <t xml:space="preserve">
En proceso:  1 (2%)
Cerradas: 50 (98%)
Total: 51</t>
        </r>
      </text>
    </comment>
    <comment ref="S3" authorId="2" shapeId="0" xr:uid="{00000000-0006-0000-0000-000011000000}">
      <text>
        <r>
          <rPr>
            <b/>
            <sz val="10"/>
            <color indexed="81"/>
            <rFont val="Tahoma"/>
            <family val="2"/>
          </rPr>
          <t>sistemas:</t>
        </r>
        <r>
          <rPr>
            <sz val="10"/>
            <color indexed="81"/>
            <rFont val="Tahoma"/>
            <family val="2"/>
          </rPr>
          <t xml:space="preserve">
En proceso:  14 (8,81%)
Cerradas: 145 (91,19%)
Total: 159</t>
        </r>
      </text>
    </comment>
    <comment ref="D9" authorId="3" shapeId="0" xr:uid="{00000000-0006-0000-0000-000012000000}">
      <text>
        <r>
          <rPr>
            <b/>
            <sz val="9"/>
            <color indexed="81"/>
            <rFont val="Tahoma"/>
            <family val="2"/>
          </rPr>
          <t>Docente:</t>
        </r>
        <r>
          <rPr>
            <sz val="9"/>
            <color indexed="81"/>
            <rFont val="Tahoma"/>
            <family val="2"/>
          </rPr>
          <t xml:space="preserve">
</t>
        </r>
      </text>
    </comment>
    <comment ref="D10" authorId="3" shapeId="0" xr:uid="{00000000-0006-0000-0000-000013000000}">
      <text>
        <r>
          <rPr>
            <b/>
            <sz val="9"/>
            <color indexed="81"/>
            <rFont val="Tahoma"/>
            <family val="2"/>
          </rPr>
          <t>Docente:</t>
        </r>
        <r>
          <rPr>
            <sz val="9"/>
            <color indexed="81"/>
            <rFont val="Tahoma"/>
            <family val="2"/>
          </rPr>
          <t xml:space="preserve">
</t>
        </r>
      </text>
    </comment>
    <comment ref="D11" authorId="3" shapeId="0" xr:uid="{00000000-0006-0000-0000-000014000000}">
      <text>
        <r>
          <rPr>
            <b/>
            <sz val="9"/>
            <color indexed="81"/>
            <rFont val="Tahoma"/>
            <family val="2"/>
          </rPr>
          <t>Docente:</t>
        </r>
        <r>
          <rPr>
            <sz val="9"/>
            <color indexed="81"/>
            <rFont val="Tahoma"/>
            <family val="2"/>
          </rPr>
          <t xml:space="preserve">
</t>
        </r>
      </text>
    </comment>
    <comment ref="D12" authorId="3" shapeId="0" xr:uid="{00000000-0006-0000-0000-000015000000}">
      <text>
        <r>
          <rPr>
            <b/>
            <sz val="9"/>
            <color indexed="81"/>
            <rFont val="Tahoma"/>
            <family val="2"/>
          </rPr>
          <t>Docente:</t>
        </r>
        <r>
          <rPr>
            <sz val="9"/>
            <color indexed="81"/>
            <rFont val="Tahoma"/>
            <family val="2"/>
          </rPr>
          <t xml:space="preserve">
</t>
        </r>
      </text>
    </comment>
    <comment ref="D13" authorId="3" shapeId="0" xr:uid="{00000000-0006-0000-0000-000016000000}">
      <text>
        <r>
          <rPr>
            <b/>
            <sz val="9"/>
            <color indexed="81"/>
            <rFont val="Tahoma"/>
            <family val="2"/>
          </rPr>
          <t>Docente:</t>
        </r>
        <r>
          <rPr>
            <sz val="9"/>
            <color indexed="81"/>
            <rFont val="Tahoma"/>
            <family val="2"/>
          </rPr>
          <t xml:space="preserve">
</t>
        </r>
        <r>
          <rPr>
            <b/>
            <sz val="9"/>
            <color indexed="81"/>
            <rFont val="Tahoma"/>
            <family val="2"/>
          </rPr>
          <t xml:space="preserve">Riesgo:  </t>
        </r>
        <r>
          <rPr>
            <sz val="9"/>
            <color indexed="81"/>
            <rFont val="Tahoma"/>
            <family val="2"/>
          </rPr>
          <t xml:space="preserve">Documentos incompletos del proveedores para el proceso de inscripción 
</t>
        </r>
        <r>
          <rPr>
            <b/>
            <sz val="9"/>
            <color indexed="81"/>
            <rFont val="Tahoma"/>
            <family val="2"/>
          </rPr>
          <t xml:space="preserve">Tratamiento:   </t>
        </r>
        <r>
          <rPr>
            <sz val="9"/>
            <color indexed="81"/>
            <rFont val="Tahoma"/>
            <family val="2"/>
          </rPr>
          <t>Hacerles acompañamiento permanente a los proveedores en el momento de realizar la inscripción</t>
        </r>
      </text>
    </comment>
    <comment ref="D43" authorId="3" shapeId="0" xr:uid="{00000000-0006-0000-0000-000017000000}">
      <text>
        <r>
          <rPr>
            <b/>
            <sz val="9"/>
            <color indexed="81"/>
            <rFont val="Tahoma"/>
            <family val="2"/>
          </rPr>
          <t>Docente:</t>
        </r>
        <r>
          <rPr>
            <sz val="9"/>
            <color indexed="81"/>
            <rFont val="Tahoma"/>
            <family val="2"/>
          </rPr>
          <t xml:space="preserve">
</t>
        </r>
      </text>
    </comment>
    <comment ref="D44" authorId="3" shapeId="0" xr:uid="{00000000-0006-0000-0000-000018000000}">
      <text>
        <r>
          <rPr>
            <b/>
            <sz val="9"/>
            <color indexed="81"/>
            <rFont val="Tahoma"/>
            <family val="2"/>
          </rPr>
          <t>Docente:</t>
        </r>
        <r>
          <rPr>
            <sz val="9"/>
            <color indexed="81"/>
            <rFont val="Tahoma"/>
            <family val="2"/>
          </rPr>
          <t xml:space="preserve">
</t>
        </r>
        <r>
          <rPr>
            <b/>
            <sz val="9"/>
            <color indexed="81"/>
            <rFont val="Tahoma"/>
            <family val="2"/>
          </rPr>
          <t xml:space="preserve">Riesgo:  </t>
        </r>
        <r>
          <rPr>
            <sz val="9"/>
            <color indexed="81"/>
            <rFont val="Tahoma"/>
            <family val="2"/>
          </rPr>
          <t xml:space="preserve">Documentos incompletos del proveedores para el proceso de inscripción 
</t>
        </r>
        <r>
          <rPr>
            <b/>
            <sz val="9"/>
            <color indexed="81"/>
            <rFont val="Tahoma"/>
            <family val="2"/>
          </rPr>
          <t xml:space="preserve">Tratamiento:   </t>
        </r>
        <r>
          <rPr>
            <sz val="9"/>
            <color indexed="81"/>
            <rFont val="Tahoma"/>
            <family val="2"/>
          </rPr>
          <t>Hacerles acompañamiento permanente a los proveedores en el momento de realizar la inscripción</t>
        </r>
      </text>
    </comment>
    <comment ref="D46" authorId="3" shapeId="0" xr:uid="{00000000-0006-0000-0000-000019000000}">
      <text>
        <r>
          <rPr>
            <b/>
            <sz val="9"/>
            <color indexed="81"/>
            <rFont val="Tahoma"/>
            <family val="2"/>
          </rPr>
          <t>Docente:</t>
        </r>
        <r>
          <rPr>
            <sz val="9"/>
            <color indexed="81"/>
            <rFont val="Tahoma"/>
            <family val="2"/>
          </rPr>
          <t xml:space="preserve">
Riesgo: Resistencia al programa de pensionados "En la ruta de mi vida"   
Tratamiento: 1. Realizar una adecuada sensibilización al momento de ofertar el programa de pensionados "En la ruta de mi vida" 
2. Tener en cuenta las recomendaciones de la población objetivo, con el fin de generar las oportunidades
</t>
        </r>
      </text>
    </comment>
    <comment ref="D53" authorId="3" shapeId="0" xr:uid="{00000000-0006-0000-0000-00001A000000}">
      <text>
        <r>
          <rPr>
            <b/>
            <sz val="9"/>
            <color indexed="81"/>
            <rFont val="Tahoma"/>
            <family val="2"/>
          </rPr>
          <t>Docente:</t>
        </r>
        <r>
          <rPr>
            <sz val="9"/>
            <color indexed="81"/>
            <rFont val="Tahoma"/>
            <family val="2"/>
          </rPr>
          <t xml:space="preserve">
</t>
        </r>
        <r>
          <rPr>
            <b/>
            <sz val="9"/>
            <color indexed="81"/>
            <rFont val="Tahoma"/>
            <family val="2"/>
          </rPr>
          <t>Riesgo:</t>
        </r>
        <r>
          <rPr>
            <sz val="9"/>
            <color indexed="81"/>
            <rFont val="Tahoma"/>
            <family val="2"/>
          </rPr>
          <t xml:space="preserve"> Cambios en la clasificación de los grupos de investigación y de reconocimiento de docentes.
</t>
        </r>
        <r>
          <rPr>
            <b/>
            <sz val="9"/>
            <color indexed="81"/>
            <rFont val="Tahoma"/>
            <family val="2"/>
          </rPr>
          <t>Tratamiento</t>
        </r>
        <r>
          <rPr>
            <sz val="9"/>
            <color indexed="81"/>
            <rFont val="Tahoma"/>
            <family val="2"/>
          </rPr>
          <t>: Es posible mitigar parte del riesgo a partir de la verificación de productos, de los soportes correspondientes y el correcto diligenciamiento de los productos en la dimensiones del modelo Minciencias.</t>
        </r>
      </text>
    </comment>
    <comment ref="D58" authorId="3" shapeId="0" xr:uid="{00000000-0006-0000-0000-00001B000000}">
      <text>
        <r>
          <rPr>
            <b/>
            <sz val="9"/>
            <color indexed="81"/>
            <rFont val="Tahoma"/>
            <family val="2"/>
          </rPr>
          <t>Docente:</t>
        </r>
        <r>
          <rPr>
            <sz val="9"/>
            <color indexed="81"/>
            <rFont val="Tahoma"/>
            <family val="2"/>
          </rPr>
          <t xml:space="preserve">
</t>
        </r>
        <r>
          <rPr>
            <b/>
            <sz val="9"/>
            <color indexed="81"/>
            <rFont val="Tahoma"/>
            <family val="2"/>
          </rPr>
          <t>Riesgo</t>
        </r>
        <r>
          <rPr>
            <sz val="9"/>
            <color indexed="81"/>
            <rFont val="Tahoma"/>
            <family val="2"/>
          </rPr>
          <t xml:space="preserve">:  No hacer control previo al Incumplimiento de la RESOLUCIÓN NÚMERO 9061 de Diciembre 10 2020 de la Dian  
</t>
        </r>
        <r>
          <rPr>
            <b/>
            <sz val="9"/>
            <color indexed="81"/>
            <rFont val="Tahoma"/>
            <family val="2"/>
          </rPr>
          <t xml:space="preserve">
Tratamiento</t>
        </r>
        <r>
          <rPr>
            <sz val="9"/>
            <color indexed="81"/>
            <rFont val="Tahoma"/>
            <family val="2"/>
          </rPr>
          <t>: Hacer verificación previa de las facturas que incluyan servicios o bienes gravados, con el fin de actuar como órgano preventivo</t>
        </r>
      </text>
    </comment>
    <comment ref="D72" authorId="3" shapeId="0" xr:uid="{00000000-0006-0000-0000-00001C000000}">
      <text>
        <r>
          <rPr>
            <b/>
            <sz val="9"/>
            <color indexed="81"/>
            <rFont val="Tahoma"/>
            <family val="2"/>
          </rPr>
          <t>Docente:</t>
        </r>
        <r>
          <rPr>
            <sz val="9"/>
            <color indexed="81"/>
            <rFont val="Tahoma"/>
            <family val="2"/>
          </rPr>
          <t xml:space="preserve">
</t>
        </r>
        <r>
          <rPr>
            <b/>
            <sz val="9"/>
            <color indexed="81"/>
            <rFont val="Tahoma"/>
            <family val="2"/>
          </rPr>
          <t>Riesgo</t>
        </r>
        <r>
          <rPr>
            <sz val="9"/>
            <color indexed="81"/>
            <rFont val="Tahoma"/>
            <family val="2"/>
          </rPr>
          <t xml:space="preserve">: "La no renovación de acreditación institucional o de programas "
Tratamiento: 
1. Consolidación de la información no contenida en el software SIGUL y alineación de las directivas de la seccional para el cumplimiento de los planes de mejoramiento del programa en línea con la normatividad vigente
2. Construcción de la información inexistente
3. Búsqueda en las diferentes fuentes de información.
4. Identificar las fuentes de información para determinar confiabilidad y veracidad
</t>
        </r>
      </text>
    </comment>
    <comment ref="D73" authorId="3" shapeId="0" xr:uid="{00000000-0006-0000-0000-00001D000000}">
      <text>
        <r>
          <rPr>
            <b/>
            <sz val="9"/>
            <color indexed="81"/>
            <rFont val="Tahoma"/>
            <family val="2"/>
          </rPr>
          <t>Docente:</t>
        </r>
        <r>
          <rPr>
            <sz val="9"/>
            <color indexed="81"/>
            <rFont val="Tahoma"/>
            <family val="2"/>
          </rPr>
          <t xml:space="preserve">
</t>
        </r>
        <r>
          <rPr>
            <b/>
            <sz val="9"/>
            <color indexed="81"/>
            <rFont val="Tahoma"/>
            <family val="2"/>
          </rPr>
          <t xml:space="preserve">Riesgo: </t>
        </r>
        <r>
          <rPr>
            <sz val="9"/>
            <color indexed="81"/>
            <rFont val="Tahoma"/>
            <family val="2"/>
          </rPr>
          <t xml:space="preserve">Las auditorías internas de la calidad pueden presentar desviaciones en el cumplimiento del objetivo y criterios auditar; debido a la realización de los auditorias de manera remota. 
</t>
        </r>
        <r>
          <rPr>
            <b/>
            <sz val="9"/>
            <color indexed="81"/>
            <rFont val="Tahoma"/>
            <family val="2"/>
          </rPr>
          <t>Tratamiento</t>
        </r>
        <r>
          <rPr>
            <sz val="9"/>
            <color indexed="81"/>
            <rFont val="Tahoma"/>
            <family val="2"/>
          </rPr>
          <t>: Seguimiento y acompañamiento a los auditores internos de calidad Seccional Pereira</t>
        </r>
      </text>
    </comment>
    <comment ref="D75" authorId="3" shapeId="0" xr:uid="{00000000-0006-0000-0000-00001E000000}">
      <text>
        <r>
          <rPr>
            <b/>
            <sz val="9"/>
            <color indexed="81"/>
            <rFont val="Tahoma"/>
            <family val="2"/>
          </rPr>
          <t>Docente:</t>
        </r>
        <r>
          <rPr>
            <sz val="9"/>
            <color indexed="81"/>
            <rFont val="Tahoma"/>
            <family val="2"/>
          </rPr>
          <t xml:space="preserve">
</t>
        </r>
        <r>
          <rPr>
            <b/>
            <sz val="9"/>
            <color indexed="81"/>
            <rFont val="Tahoma"/>
            <family val="2"/>
          </rPr>
          <t xml:space="preserve">Riesgo:  </t>
        </r>
        <r>
          <rPr>
            <sz val="9"/>
            <color indexed="81"/>
            <rFont val="Tahoma"/>
            <family val="2"/>
          </rPr>
          <t xml:space="preserve">Documentos incompletos del proveedores para el proceso de inscripción 
</t>
        </r>
        <r>
          <rPr>
            <b/>
            <sz val="9"/>
            <color indexed="81"/>
            <rFont val="Tahoma"/>
            <family val="2"/>
          </rPr>
          <t xml:space="preserve">Tratamiento:   </t>
        </r>
        <r>
          <rPr>
            <sz val="9"/>
            <color indexed="81"/>
            <rFont val="Tahoma"/>
            <family val="2"/>
          </rPr>
          <t>Hacerles acompañamiento permanente a los proveedores en el momento de realizar la inscripción</t>
        </r>
      </text>
    </comment>
    <comment ref="D76" authorId="3" shapeId="0" xr:uid="{00000000-0006-0000-0000-00001F000000}">
      <text>
        <r>
          <rPr>
            <b/>
            <sz val="9"/>
            <color indexed="81"/>
            <rFont val="Tahoma"/>
            <family val="2"/>
          </rPr>
          <t>Docente:</t>
        </r>
        <r>
          <rPr>
            <sz val="9"/>
            <color indexed="81"/>
            <rFont val="Tahoma"/>
            <family val="2"/>
          </rPr>
          <t xml:space="preserve">
</t>
        </r>
        <r>
          <rPr>
            <b/>
            <sz val="9"/>
            <color indexed="81"/>
            <rFont val="Tahoma"/>
            <family val="2"/>
          </rPr>
          <t xml:space="preserve">Riesgo: </t>
        </r>
        <r>
          <rPr>
            <sz val="9"/>
            <color indexed="81"/>
            <rFont val="Tahoma"/>
            <family val="2"/>
          </rPr>
          <t xml:space="preserve">Resistencia al cambio para realizar la evaluación por SEVEN
</t>
        </r>
        <r>
          <rPr>
            <b/>
            <sz val="9"/>
            <color indexed="81"/>
            <rFont val="Tahoma"/>
            <family val="2"/>
          </rPr>
          <t xml:space="preserve">Tratamiento:  </t>
        </r>
        <r>
          <rPr>
            <sz val="9"/>
            <color indexed="81"/>
            <rFont val="Tahoma"/>
            <family val="2"/>
          </rPr>
          <t>Capacitación a todos los jefes de aéreas académicas y administrativas y sus auxiliares, mostrando las bondades del sistema para la evaluación de proveedores</t>
        </r>
      </text>
    </comment>
    <comment ref="D78" authorId="3" shapeId="0" xr:uid="{00000000-0006-0000-0000-000020000000}">
      <text>
        <r>
          <rPr>
            <b/>
            <sz val="9"/>
            <color indexed="81"/>
            <rFont val="Tahoma"/>
            <family val="2"/>
          </rPr>
          <t>Docente:</t>
        </r>
        <r>
          <rPr>
            <sz val="9"/>
            <color indexed="81"/>
            <rFont val="Tahoma"/>
            <family val="2"/>
          </rPr>
          <t xml:space="preserve">
Riesgo: Resistencia al programa de pensionados "En la ruta de mi vida"   
Tratamiento: 1. Realizar una adecuada sensibilización al momento de ofertar el programa de pensionados "En la ruta de mi vida" 
2. Tener en cuenta las recomendaciones de la población objetivo, con el fin de generar las oportunidades
</t>
        </r>
      </text>
    </comment>
    <comment ref="D79" authorId="3" shapeId="0" xr:uid="{00000000-0006-0000-0000-000021000000}">
      <text>
        <r>
          <rPr>
            <b/>
            <sz val="9"/>
            <color indexed="81"/>
            <rFont val="Tahoma"/>
            <family val="2"/>
          </rPr>
          <t>Docente:</t>
        </r>
        <r>
          <rPr>
            <sz val="9"/>
            <color indexed="81"/>
            <rFont val="Tahoma"/>
            <family val="2"/>
          </rPr>
          <t xml:space="preserve">
</t>
        </r>
        <r>
          <rPr>
            <b/>
            <sz val="9"/>
            <color indexed="81"/>
            <rFont val="Tahoma"/>
            <family val="2"/>
          </rPr>
          <t>Riesgo</t>
        </r>
        <r>
          <rPr>
            <sz val="9"/>
            <color indexed="81"/>
            <rFont val="Tahoma"/>
            <family val="2"/>
          </rPr>
          <t xml:space="preserve">: Que la información de los egresados no sea ingresada de forma correcta, lo que generaría desactualización de la base de datos e información errada 
</t>
        </r>
        <r>
          <rPr>
            <b/>
            <sz val="9"/>
            <color indexed="81"/>
            <rFont val="Tahoma"/>
            <family val="2"/>
          </rPr>
          <t>Tratamiento</t>
        </r>
        <r>
          <rPr>
            <sz val="9"/>
            <color indexed="81"/>
            <rFont val="Tahoma"/>
            <family val="2"/>
          </rPr>
          <t>: Capacitación permanente y adecuado seguimiento</t>
        </r>
      </text>
    </comment>
    <comment ref="D81" authorId="3" shapeId="0" xr:uid="{00000000-0006-0000-0000-000022000000}">
      <text>
        <r>
          <rPr>
            <b/>
            <sz val="9"/>
            <color indexed="81"/>
            <rFont val="Tahoma"/>
            <family val="2"/>
          </rPr>
          <t>Docente:</t>
        </r>
        <r>
          <rPr>
            <sz val="9"/>
            <color indexed="81"/>
            <rFont val="Tahoma"/>
            <family val="2"/>
          </rPr>
          <t xml:space="preserve">
</t>
        </r>
        <r>
          <rPr>
            <b/>
            <sz val="9"/>
            <color indexed="81"/>
            <rFont val="Tahoma"/>
            <family val="2"/>
          </rPr>
          <t>Riesgo</t>
        </r>
        <r>
          <rPr>
            <sz val="9"/>
            <color indexed="81"/>
            <rFont val="Tahoma"/>
            <family val="2"/>
          </rPr>
          <t xml:space="preserve">:   Falta de visión multicampus en la formulación de los PAT 
</t>
        </r>
        <r>
          <rPr>
            <b/>
            <sz val="9"/>
            <color indexed="81"/>
            <rFont val="Tahoma"/>
            <family val="2"/>
          </rPr>
          <t>Tratamiento</t>
        </r>
        <r>
          <rPr>
            <sz val="9"/>
            <color indexed="81"/>
            <rFont val="Tahoma"/>
            <family val="2"/>
          </rPr>
          <t>: Comunicación y motivación a las directivas nacionales para alinear los PAT con visión multicampus</t>
        </r>
      </text>
    </comment>
    <comment ref="D83" authorId="3" shapeId="0" xr:uid="{00000000-0006-0000-0000-000023000000}">
      <text>
        <r>
          <rPr>
            <b/>
            <sz val="9"/>
            <color indexed="81"/>
            <rFont val="Tahoma"/>
            <family val="2"/>
          </rPr>
          <t>Docente:</t>
        </r>
        <r>
          <rPr>
            <sz val="9"/>
            <color indexed="81"/>
            <rFont val="Tahoma"/>
            <family val="2"/>
          </rPr>
          <t xml:space="preserve">
</t>
        </r>
        <r>
          <rPr>
            <b/>
            <sz val="9"/>
            <color indexed="81"/>
            <rFont val="Tahoma"/>
            <family val="2"/>
          </rPr>
          <t>Riesgo:</t>
        </r>
        <r>
          <rPr>
            <sz val="9"/>
            <color indexed="81"/>
            <rFont val="Tahoma"/>
            <family val="2"/>
          </rPr>
          <t xml:space="preserve"> No acreditación del laboratorio de investigación del programa de Microbiologíaen ISO 17025
</t>
        </r>
        <r>
          <rPr>
            <b/>
            <sz val="9"/>
            <color indexed="81"/>
            <rFont val="Tahoma"/>
            <family val="2"/>
          </rPr>
          <t>Tratamiento:</t>
        </r>
        <r>
          <rPr>
            <sz val="9"/>
            <color indexed="81"/>
            <rFont val="Tahoma"/>
            <family val="2"/>
          </rPr>
          <t xml:space="preserve"> Seguimiento permanente a la ejecución de las actividades programadas para implementación de la norma</t>
        </r>
      </text>
    </comment>
    <comment ref="D85" authorId="3" shapeId="0" xr:uid="{00000000-0006-0000-0000-000024000000}">
      <text>
        <r>
          <rPr>
            <b/>
            <sz val="9"/>
            <color indexed="81"/>
            <rFont val="Tahoma"/>
            <family val="2"/>
          </rPr>
          <t>Docente:</t>
        </r>
        <r>
          <rPr>
            <sz val="9"/>
            <color indexed="81"/>
            <rFont val="Tahoma"/>
            <family val="2"/>
          </rPr>
          <t xml:space="preserve">
</t>
        </r>
        <r>
          <rPr>
            <b/>
            <sz val="9"/>
            <color indexed="81"/>
            <rFont val="Tahoma"/>
            <family val="2"/>
          </rPr>
          <t>Riesgo</t>
        </r>
        <r>
          <rPr>
            <sz val="9"/>
            <color indexed="81"/>
            <rFont val="Tahoma"/>
            <family val="2"/>
          </rPr>
          <t xml:space="preserve">: Desinterés de los docentes en la implementación de aulas virtuales  
</t>
        </r>
        <r>
          <rPr>
            <b/>
            <sz val="9"/>
            <color indexed="81"/>
            <rFont val="Tahoma"/>
            <family val="2"/>
          </rPr>
          <t xml:space="preserve">Tramiento: </t>
        </r>
        <r>
          <rPr>
            <sz val="9"/>
            <color indexed="81"/>
            <rFont val="Tahoma"/>
            <family val="2"/>
          </rPr>
          <t>Capacitación y sensibilización a los docentes en la implementación de aulas virtuales</t>
        </r>
      </text>
    </comment>
    <comment ref="D87" authorId="3" shapeId="0" xr:uid="{00000000-0006-0000-0000-000025000000}">
      <text>
        <r>
          <rPr>
            <b/>
            <sz val="9"/>
            <color indexed="81"/>
            <rFont val="Tahoma"/>
            <family val="2"/>
          </rPr>
          <t>Docente:</t>
        </r>
        <r>
          <rPr>
            <sz val="9"/>
            <color indexed="81"/>
            <rFont val="Tahoma"/>
            <family val="2"/>
          </rPr>
          <t xml:space="preserve">
</t>
        </r>
        <r>
          <rPr>
            <b/>
            <sz val="9"/>
            <color indexed="81"/>
            <rFont val="Tahoma"/>
            <family val="2"/>
          </rPr>
          <t xml:space="preserve">Riesgo: </t>
        </r>
        <r>
          <rPr>
            <sz val="9"/>
            <color indexed="81"/>
            <rFont val="Tahoma"/>
            <family val="2"/>
          </rPr>
          <t xml:space="preserve">Que el Ministerio de Educación niegue el registro calificado
</t>
        </r>
        <r>
          <rPr>
            <b/>
            <sz val="9"/>
            <color indexed="81"/>
            <rFont val="Tahoma"/>
            <family val="2"/>
          </rPr>
          <t xml:space="preserve">Tratamiento: </t>
        </r>
        <r>
          <rPr>
            <sz val="9"/>
            <color indexed="81"/>
            <rFont val="Tahoma"/>
            <family val="2"/>
          </rPr>
          <t xml:space="preserve"> 
1. Identificación de origen de la información.
2. Búsqueda en las diferentes fuentes de información.
3. Construcción de la información inexistentes.
4. Consolidación de la información no contenida en el software SIGUL para reporte de informes seccionales y nacionales
</t>
        </r>
      </text>
    </comment>
    <comment ref="D89" authorId="3" shapeId="0" xr:uid="{00000000-0006-0000-0000-000026000000}">
      <text>
        <r>
          <rPr>
            <b/>
            <sz val="9"/>
            <color indexed="81"/>
            <rFont val="Tahoma"/>
            <family val="2"/>
          </rPr>
          <t>Docente:</t>
        </r>
        <r>
          <rPr>
            <sz val="9"/>
            <color indexed="81"/>
            <rFont val="Tahoma"/>
            <family val="2"/>
          </rPr>
          <t xml:space="preserve">
</t>
        </r>
        <r>
          <rPr>
            <b/>
            <sz val="9"/>
            <color indexed="81"/>
            <rFont val="Tahoma"/>
            <family val="2"/>
          </rPr>
          <t>Riesgo</t>
        </r>
        <r>
          <rPr>
            <sz val="9"/>
            <color indexed="81"/>
            <rFont val="Tahoma"/>
            <family val="2"/>
          </rPr>
          <t xml:space="preserve">: Que no se cumplan las actualizaciones de los PEP 
</t>
        </r>
        <r>
          <rPr>
            <b/>
            <sz val="9"/>
            <color indexed="81"/>
            <rFont val="Tahoma"/>
            <family val="2"/>
          </rPr>
          <t>Tratamiento</t>
        </r>
        <r>
          <rPr>
            <sz val="9"/>
            <color indexed="81"/>
            <rFont val="Tahoma"/>
            <family val="2"/>
          </rPr>
          <t>: Recibir por parte de los Directores de Programa las capacitaciones necesarias para la actualización de los PEP.</t>
        </r>
      </text>
    </comment>
    <comment ref="D91" authorId="3" shapeId="0" xr:uid="{00000000-0006-0000-0000-000027000000}">
      <text>
        <r>
          <rPr>
            <b/>
            <sz val="9"/>
            <color indexed="81"/>
            <rFont val="Tahoma"/>
            <family val="2"/>
          </rPr>
          <t>Docente:</t>
        </r>
        <r>
          <rPr>
            <sz val="9"/>
            <color indexed="81"/>
            <rFont val="Tahoma"/>
            <family val="2"/>
          </rPr>
          <t xml:space="preserve">
</t>
        </r>
        <r>
          <rPr>
            <b/>
            <sz val="9"/>
            <color indexed="81"/>
            <rFont val="Tahoma"/>
            <family val="2"/>
          </rPr>
          <t>Riesgo</t>
        </r>
        <r>
          <rPr>
            <sz val="9"/>
            <color indexed="81"/>
            <rFont val="Tahoma"/>
            <family val="2"/>
          </rPr>
          <t xml:space="preserve">: Desactualización de información del E-book. 
</t>
        </r>
        <r>
          <rPr>
            <b/>
            <sz val="9"/>
            <color indexed="81"/>
            <rFont val="Tahoma"/>
            <family val="2"/>
          </rPr>
          <t>Tratamiento:</t>
        </r>
        <r>
          <rPr>
            <sz val="9"/>
            <color indexed="81"/>
            <rFont val="Tahoma"/>
            <family val="2"/>
          </rPr>
          <t xml:space="preserve"> Cada vez que se renueven los registros calificados solicitar al área de Comunicaciones la actualización de la información del E-book.</t>
        </r>
      </text>
    </comment>
    <comment ref="D93" authorId="3" shapeId="0" xr:uid="{00000000-0006-0000-0000-000028000000}">
      <text>
        <r>
          <rPr>
            <b/>
            <sz val="9"/>
            <color indexed="81"/>
            <rFont val="Tahoma"/>
            <family val="2"/>
          </rPr>
          <t>Docente:</t>
        </r>
        <r>
          <rPr>
            <sz val="9"/>
            <color indexed="81"/>
            <rFont val="Tahoma"/>
            <family val="2"/>
          </rPr>
          <t xml:space="preserve">
</t>
        </r>
        <r>
          <rPr>
            <b/>
            <sz val="9"/>
            <color indexed="81"/>
            <rFont val="Tahoma"/>
            <family val="2"/>
          </rPr>
          <t>Riesgo:</t>
        </r>
        <r>
          <rPr>
            <sz val="9"/>
            <color indexed="81"/>
            <rFont val="Tahoma"/>
            <family val="2"/>
          </rPr>
          <t xml:space="preserve"> Cambios en la clasificación de los grupos de investigación y de reconocimiento de docentes.
</t>
        </r>
        <r>
          <rPr>
            <b/>
            <sz val="9"/>
            <color indexed="81"/>
            <rFont val="Tahoma"/>
            <family val="2"/>
          </rPr>
          <t>Tratamiento</t>
        </r>
        <r>
          <rPr>
            <sz val="9"/>
            <color indexed="81"/>
            <rFont val="Tahoma"/>
            <family val="2"/>
          </rPr>
          <t>: Es posible mitigar parte del riesgo a partir de la verificación de productos, de los soportes correspondientes y el correcto diligenciamiento de los productos en la dimensiones del modelo Minciencias.</t>
        </r>
      </text>
    </comment>
    <comment ref="D95" authorId="3" shapeId="0" xr:uid="{00000000-0006-0000-0000-000029000000}">
      <text>
        <r>
          <rPr>
            <b/>
            <sz val="9"/>
            <color indexed="81"/>
            <rFont val="Tahoma"/>
            <family val="2"/>
          </rPr>
          <t>Docente:</t>
        </r>
        <r>
          <rPr>
            <sz val="9"/>
            <color indexed="81"/>
            <rFont val="Tahoma"/>
            <family val="2"/>
          </rPr>
          <t xml:space="preserve">
</t>
        </r>
        <r>
          <rPr>
            <b/>
            <sz val="9"/>
            <color indexed="81"/>
            <rFont val="Tahoma"/>
            <family val="2"/>
          </rPr>
          <t>Riesgo</t>
        </r>
        <r>
          <rPr>
            <sz val="9"/>
            <color indexed="81"/>
            <rFont val="Tahoma"/>
            <family val="2"/>
          </rPr>
          <t xml:space="preserve">: Extemporaneidad en el trámite de convocatoria No.893  
</t>
        </r>
        <r>
          <rPr>
            <b/>
            <sz val="9"/>
            <color indexed="81"/>
            <rFont val="Tahoma"/>
            <family val="2"/>
          </rPr>
          <t>Tratamiento</t>
        </r>
        <r>
          <rPr>
            <sz val="9"/>
            <color indexed="81"/>
            <rFont val="Tahoma"/>
            <family val="2"/>
          </rPr>
          <t>: Sensibilizar y socializar oportunamente el proyecto formulado.</t>
        </r>
      </text>
    </comment>
    <comment ref="D96" authorId="3" shapeId="0" xr:uid="{00000000-0006-0000-0000-00002A000000}">
      <text>
        <r>
          <rPr>
            <b/>
            <sz val="9"/>
            <color indexed="81"/>
            <rFont val="Tahoma"/>
            <family val="2"/>
          </rPr>
          <t>Docente:</t>
        </r>
        <r>
          <rPr>
            <sz val="9"/>
            <color indexed="81"/>
            <rFont val="Tahoma"/>
            <family val="2"/>
          </rPr>
          <t xml:space="preserve">
</t>
        </r>
        <r>
          <rPr>
            <b/>
            <sz val="9"/>
            <color indexed="81"/>
            <rFont val="Tahoma"/>
            <family val="2"/>
          </rPr>
          <t>Riesgo</t>
        </r>
        <r>
          <rPr>
            <sz val="9"/>
            <color indexed="81"/>
            <rFont val="Tahoma"/>
            <family val="2"/>
          </rPr>
          <t xml:space="preserve">: Información de Prácticas en Kawak incorrecta 
</t>
        </r>
        <r>
          <rPr>
            <b/>
            <sz val="9"/>
            <color indexed="81"/>
            <rFont val="Tahoma"/>
            <family val="2"/>
          </rPr>
          <t>Tratamiento</t>
        </r>
        <r>
          <rPr>
            <sz val="9"/>
            <color indexed="81"/>
            <rFont val="Tahoma"/>
            <family val="2"/>
          </rPr>
          <t>: Capacitación permanente y adecuado seguimiento por parte de los docentes</t>
        </r>
      </text>
    </comment>
    <comment ref="D97" authorId="3" shapeId="0" xr:uid="{00000000-0006-0000-0000-00002B000000}">
      <text>
        <r>
          <rPr>
            <b/>
            <sz val="9"/>
            <color indexed="81"/>
            <rFont val="Tahoma"/>
            <family val="2"/>
          </rPr>
          <t>Docente:</t>
        </r>
        <r>
          <rPr>
            <sz val="9"/>
            <color indexed="81"/>
            <rFont val="Tahoma"/>
            <family val="2"/>
          </rPr>
          <t xml:space="preserve">
</t>
        </r>
        <r>
          <rPr>
            <b/>
            <sz val="9"/>
            <color indexed="81"/>
            <rFont val="Tahoma"/>
            <family val="2"/>
          </rPr>
          <t>Riesgo</t>
        </r>
        <r>
          <rPr>
            <sz val="9"/>
            <color indexed="81"/>
            <rFont val="Tahoma"/>
            <family val="2"/>
          </rPr>
          <t xml:space="preserve">:  Que no se puedan realizar las brigadas 
</t>
        </r>
        <r>
          <rPr>
            <b/>
            <sz val="9"/>
            <color indexed="81"/>
            <rFont val="Tahoma"/>
            <family val="2"/>
          </rPr>
          <t>Tratamiento</t>
        </r>
        <r>
          <rPr>
            <sz val="9"/>
            <color indexed="81"/>
            <rFont val="Tahoma"/>
            <family val="2"/>
          </rPr>
          <t>: Hacer con antelación las gestiones necesarias con los secretarios de gobierno, para garantizar el éxito de las brigadas.</t>
        </r>
      </text>
    </comment>
    <comment ref="D99" authorId="4" shapeId="0" xr:uid="{00000000-0006-0000-0000-00002C000000}">
      <text>
        <r>
          <rPr>
            <b/>
            <sz val="9"/>
            <color indexed="81"/>
            <rFont val="Tahoma"/>
            <family val="2"/>
          </rPr>
          <t>Adriana Patricia:</t>
        </r>
        <r>
          <rPr>
            <sz val="9"/>
            <color indexed="81"/>
            <rFont val="Tahoma"/>
            <family val="2"/>
          </rPr>
          <t xml:space="preserve">
Fallas de infraestructura tecnológica para la prestación de los servicios virtuales SIBUL
Tratamiento:  Asignar un responsable de monitorear el acceso a las bases de datos</t>
        </r>
      </text>
    </comment>
    <comment ref="D101" authorId="3" shapeId="0" xr:uid="{00000000-0006-0000-0000-00002D000000}">
      <text>
        <r>
          <rPr>
            <b/>
            <sz val="9"/>
            <color indexed="81"/>
            <rFont val="Tahoma"/>
            <family val="2"/>
          </rPr>
          <t>Docente:</t>
        </r>
        <r>
          <rPr>
            <sz val="9"/>
            <color indexed="81"/>
            <rFont val="Tahoma"/>
            <family val="2"/>
          </rPr>
          <t xml:space="preserve">
</t>
        </r>
        <r>
          <rPr>
            <b/>
            <sz val="9"/>
            <color indexed="81"/>
            <rFont val="Tahoma"/>
            <family val="2"/>
          </rPr>
          <t>Riesgo</t>
        </r>
        <r>
          <rPr>
            <sz val="9"/>
            <color indexed="81"/>
            <rFont val="Tahoma"/>
            <family val="2"/>
          </rPr>
          <t xml:space="preserve">:  No hacer control previo al Incumplimiento de la RESOLUCIÓN NÚMERO 9061 de Diciembre 10 2020 de la Dian  
</t>
        </r>
        <r>
          <rPr>
            <b/>
            <sz val="9"/>
            <color indexed="81"/>
            <rFont val="Tahoma"/>
            <family val="2"/>
          </rPr>
          <t xml:space="preserve">
Tratamiento</t>
        </r>
        <r>
          <rPr>
            <sz val="9"/>
            <color indexed="81"/>
            <rFont val="Tahoma"/>
            <family val="2"/>
          </rPr>
          <t>: Hacer verificación previa de las facturas que incluyan servicios o bienes gravados, con el fin de actuar como órgano preventivo</t>
        </r>
      </text>
    </comment>
    <comment ref="D103" authorId="3" shapeId="0" xr:uid="{00000000-0006-0000-0000-00002E000000}">
      <text>
        <r>
          <rPr>
            <b/>
            <sz val="9"/>
            <color indexed="81"/>
            <rFont val="Tahoma"/>
            <family val="2"/>
          </rPr>
          <t xml:space="preserve">Docente:
Gestión documental (Riesgos nacionales):  
ID73: Riesgo (2019):  </t>
        </r>
        <r>
          <rPr>
            <sz val="9"/>
            <color indexed="81"/>
            <rFont val="Tahoma"/>
            <family val="2"/>
          </rPr>
          <t xml:space="preserve">Pérdida, modificación o deterioro biológico de los documentos </t>
        </r>
        <r>
          <rPr>
            <b/>
            <sz val="9"/>
            <color indexed="81"/>
            <rFont val="Tahoma"/>
            <family val="2"/>
          </rPr>
          <t xml:space="preserve">
Tratamiento: 
1. </t>
        </r>
        <r>
          <rPr>
            <sz val="9"/>
            <color indexed="81"/>
            <rFont val="Tahoma"/>
            <family val="2"/>
          </rPr>
          <t>Realizar seguimiento de las condiciones de humedad, temperatura, locativas y de seguridad de los depósitos.
2. Realizar verificación de la integridad de los documentos recepcionados, radicados, transferidos, consultados y/o prestados en el momento de la devolución o entrega de los mismos.</t>
        </r>
      </text>
    </comment>
    <comment ref="D104" authorId="3" shapeId="0" xr:uid="{00000000-0006-0000-0000-00002F000000}">
      <text>
        <r>
          <rPr>
            <b/>
            <sz val="9"/>
            <color indexed="81"/>
            <rFont val="Tahoma"/>
            <family val="2"/>
          </rPr>
          <t xml:space="preserve">Docente:
Gestión documental (Riesgos nacionales):  
ID78: Riesgo (2019):  </t>
        </r>
        <r>
          <rPr>
            <sz val="9"/>
            <color indexed="81"/>
            <rFont val="Tahoma"/>
            <family val="2"/>
          </rPr>
          <t xml:space="preserve">Desactualización de Tablas de Retención Documental </t>
        </r>
        <r>
          <rPr>
            <b/>
            <sz val="9"/>
            <color indexed="81"/>
            <rFont val="Tahoma"/>
            <family val="2"/>
          </rPr>
          <t xml:space="preserve">
Tratamiento: 
</t>
        </r>
        <r>
          <rPr>
            <sz val="9"/>
            <color indexed="81"/>
            <rFont val="Tahoma"/>
            <family val="2"/>
          </rPr>
          <t xml:space="preserve">Teniendo en cuenta los cambios de estructura orgánica y de funciones que se han generado en los últimos años con los cambios administrativos, y, que probablemente se ha generado documentación adicional en las UAA y en los procesos en general a causa del cambio en el alcance del SGC y de los proyectos de integración tecnológica, se debe realizar una actualización delas TRD, dejando la evidencia en la bitácora, para garantizar que las UAA y los procesos continúen con el proceso de clasificación y organización documental.
</t>
        </r>
      </text>
    </comment>
    <comment ref="D106" authorId="3" shapeId="0" xr:uid="{00000000-0006-0000-0000-000030000000}">
      <text>
        <r>
          <rPr>
            <b/>
            <sz val="9"/>
            <color indexed="81"/>
            <rFont val="Tahoma"/>
            <family val="2"/>
          </rPr>
          <t>Docente:</t>
        </r>
        <r>
          <rPr>
            <sz val="9"/>
            <color indexed="81"/>
            <rFont val="Tahoma"/>
            <family val="2"/>
          </rPr>
          <t xml:space="preserve">
</t>
        </r>
        <r>
          <rPr>
            <b/>
            <sz val="9"/>
            <color indexed="81"/>
            <rFont val="Tahoma"/>
            <family val="2"/>
          </rPr>
          <t>Riesgo</t>
        </r>
        <r>
          <rPr>
            <sz val="9"/>
            <color indexed="81"/>
            <rFont val="Tahoma"/>
            <family val="2"/>
          </rPr>
          <t xml:space="preserve">:  Facturación Electrónica
</t>
        </r>
        <r>
          <rPr>
            <b/>
            <sz val="9"/>
            <color indexed="81"/>
            <rFont val="Tahoma"/>
            <family val="2"/>
          </rPr>
          <t xml:space="preserve">Tratamiento: </t>
        </r>
        <r>
          <rPr>
            <sz val="9"/>
            <color indexed="81"/>
            <rFont val="Tahoma"/>
            <family val="2"/>
          </rPr>
          <t>Se hace necesario dar capacitación a las siguientes áreas: 1. Registro y control 
2. Auxiliares de Tesorería 
3. Auxiliares de Contabilidad 
4. Centro de conciliación Alberto Mesa Abadía 
5. Promoción y mercadeo</t>
        </r>
      </text>
    </comment>
    <comment ref="D108" authorId="3" shapeId="0" xr:uid="{00000000-0006-0000-0000-000031000000}">
      <text>
        <r>
          <rPr>
            <b/>
            <sz val="9"/>
            <color indexed="81"/>
            <rFont val="Tahoma"/>
            <family val="2"/>
          </rPr>
          <t>Docente:</t>
        </r>
        <r>
          <rPr>
            <sz val="9"/>
            <color indexed="81"/>
            <rFont val="Tahoma"/>
            <family val="2"/>
          </rPr>
          <t xml:space="preserve">
</t>
        </r>
        <r>
          <rPr>
            <b/>
            <sz val="9"/>
            <color indexed="81"/>
            <rFont val="Tahoma"/>
            <family val="2"/>
          </rPr>
          <t xml:space="preserve">Riesgo:  </t>
        </r>
        <r>
          <rPr>
            <sz val="9"/>
            <color indexed="81"/>
            <rFont val="Tahoma"/>
            <family val="2"/>
          </rPr>
          <t xml:space="preserve">Resistencia al cambio evaluación de desempeño por KACTUS
</t>
        </r>
        <r>
          <rPr>
            <b/>
            <sz val="9"/>
            <color indexed="81"/>
            <rFont val="Tahoma"/>
            <family val="2"/>
          </rPr>
          <t>Tratamiento</t>
        </r>
        <r>
          <rPr>
            <sz val="9"/>
            <color indexed="81"/>
            <rFont val="Tahoma"/>
            <family val="2"/>
          </rPr>
          <t>:  CAPACITACIÓN A LIDERES DE PROCESO EN IMPLEMENTACIÓN DE LA EVALUACIÓN DE desempeño A TRAVÉS DEL APLICATIVO KACTUS</t>
        </r>
      </text>
    </comment>
    <comment ref="D109" authorId="3" shapeId="0" xr:uid="{00000000-0006-0000-0000-000032000000}">
      <text>
        <r>
          <rPr>
            <b/>
            <sz val="9"/>
            <color indexed="81"/>
            <rFont val="Tahoma"/>
            <family val="2"/>
          </rPr>
          <t>Docente:</t>
        </r>
        <r>
          <rPr>
            <sz val="9"/>
            <color indexed="81"/>
            <rFont val="Tahoma"/>
            <family val="2"/>
          </rPr>
          <t xml:space="preserve">
</t>
        </r>
        <r>
          <rPr>
            <b/>
            <sz val="9"/>
            <color indexed="81"/>
            <rFont val="Tahoma"/>
            <family val="2"/>
          </rPr>
          <t>Riesgo:</t>
        </r>
        <r>
          <rPr>
            <sz val="9"/>
            <color indexed="81"/>
            <rFont val="Tahoma"/>
            <family val="2"/>
          </rPr>
          <t xml:space="preserve"> Incumplimiento de requisitos para trabajo en alturas
</t>
        </r>
        <r>
          <rPr>
            <b/>
            <sz val="9"/>
            <color indexed="81"/>
            <rFont val="Tahoma"/>
            <family val="2"/>
          </rPr>
          <t>Tratamiento</t>
        </r>
        <r>
          <rPr>
            <sz val="9"/>
            <color indexed="81"/>
            <rFont val="Tahoma"/>
            <family val="2"/>
          </rPr>
          <t>:  Solicitar programación previa de trabajo en alturas a servicios generales, realizar acompañamiento a las tareas críticas, y hacer seguimiento al cumplimiento de requisitos</t>
        </r>
      </text>
    </comment>
    <comment ref="D111" authorId="3" shapeId="0" xr:uid="{00000000-0006-0000-0000-000033000000}">
      <text>
        <r>
          <rPr>
            <b/>
            <sz val="9"/>
            <color indexed="81"/>
            <rFont val="Tahoma"/>
            <family val="2"/>
          </rPr>
          <t>Docente:</t>
        </r>
        <r>
          <rPr>
            <sz val="9"/>
            <color indexed="81"/>
            <rFont val="Tahoma"/>
            <family val="2"/>
          </rPr>
          <t xml:space="preserve">
</t>
        </r>
        <r>
          <rPr>
            <b/>
            <sz val="9"/>
            <color indexed="81"/>
            <rFont val="Tahoma"/>
            <family val="2"/>
          </rPr>
          <t>Riesgo:</t>
        </r>
        <r>
          <rPr>
            <sz val="9"/>
            <color indexed="81"/>
            <rFont val="Tahoma"/>
            <family val="2"/>
          </rPr>
          <t xml:space="preserve"> No funcione correctamente la nueva versión de seven
</t>
        </r>
        <r>
          <rPr>
            <b/>
            <sz val="9"/>
            <color indexed="81"/>
            <rFont val="Tahoma"/>
            <family val="2"/>
          </rPr>
          <t>Tratamiento</t>
        </r>
        <r>
          <rPr>
            <sz val="9"/>
            <color indexed="81"/>
            <rFont val="Tahoma"/>
            <family val="2"/>
          </rPr>
          <t>: hacer control y seguimiento a la realización de todas las las´pruebas para que la actualización funcione correctamente</t>
        </r>
      </text>
    </comment>
    <comment ref="D113" authorId="3" shapeId="0" xr:uid="{00000000-0006-0000-0000-000034000000}">
      <text>
        <r>
          <rPr>
            <b/>
            <sz val="9"/>
            <color indexed="81"/>
            <rFont val="Tahoma"/>
            <family val="2"/>
          </rPr>
          <t>Docente:</t>
        </r>
        <r>
          <rPr>
            <sz val="9"/>
            <color indexed="81"/>
            <rFont val="Tahoma"/>
            <family val="2"/>
          </rPr>
          <t xml:space="preserve">
</t>
        </r>
        <r>
          <rPr>
            <b/>
            <sz val="9"/>
            <color indexed="81"/>
            <rFont val="Tahoma"/>
            <family val="2"/>
          </rPr>
          <t xml:space="preserve">Riesgo:  </t>
        </r>
        <r>
          <rPr>
            <sz val="9"/>
            <color indexed="81"/>
            <rFont val="Tahoma"/>
            <family val="2"/>
          </rPr>
          <t xml:space="preserve">Que no se realice oportunamten la parametrizaicon del sistema para la solicitud de preparatorio
</t>
        </r>
        <r>
          <rPr>
            <b/>
            <sz val="9"/>
            <color indexed="81"/>
            <rFont val="Tahoma"/>
            <family val="2"/>
          </rPr>
          <t xml:space="preserve">Tratamiento:  </t>
        </r>
        <r>
          <rPr>
            <sz val="9"/>
            <color indexed="81"/>
            <rFont val="Tahoma"/>
            <family val="2"/>
          </rPr>
          <t>Realizar capacitación a los jefes de área, sobre el buen manejo de la parametrización de las fechas de preparatorios, permitiendo la importancia de cumplir con la programación de las fechas, para que los estudiantes puedan realizar sus solicitudes, en los tiempos estipulados</t>
        </r>
      </text>
    </comment>
    <comment ref="D115" authorId="3" shapeId="0" xr:uid="{00000000-0006-0000-0000-000035000000}">
      <text>
        <r>
          <rPr>
            <b/>
            <sz val="9"/>
            <color indexed="81"/>
            <rFont val="Tahoma"/>
            <family val="2"/>
          </rPr>
          <t>Docente:</t>
        </r>
        <r>
          <rPr>
            <sz val="9"/>
            <color indexed="81"/>
            <rFont val="Tahoma"/>
            <family val="2"/>
          </rPr>
          <t xml:space="preserve">
</t>
        </r>
        <r>
          <rPr>
            <b/>
            <sz val="9"/>
            <color indexed="81"/>
            <rFont val="Tahoma"/>
            <family val="2"/>
          </rPr>
          <t>Riesgo</t>
        </r>
        <r>
          <rPr>
            <sz val="9"/>
            <color indexed="81"/>
            <rFont val="Tahoma"/>
            <family val="2"/>
          </rPr>
          <t xml:space="preserve">: FALLAS EN EL SISTEMAS DE IDENTIFICACION DE ACCESO CON TARJETAS
</t>
        </r>
        <r>
          <rPr>
            <b/>
            <sz val="9"/>
            <color indexed="81"/>
            <rFont val="Tahoma"/>
            <family val="2"/>
          </rPr>
          <t xml:space="preserve">
Tratamiento</t>
        </r>
        <r>
          <rPr>
            <sz val="9"/>
            <color indexed="81"/>
            <rFont val="Tahoma"/>
            <family val="2"/>
          </rPr>
          <t>: CONTRATO DE MANTENIMIENTO DEL SOFTWARE Y EQUIPAMENTO CON TIEMPOS ADECUADOS DE RESPUESTA.</t>
        </r>
      </text>
    </comment>
    <comment ref="D116" authorId="3" shapeId="0" xr:uid="{00000000-0006-0000-0000-000036000000}">
      <text>
        <r>
          <rPr>
            <b/>
            <sz val="9"/>
            <color indexed="81"/>
            <rFont val="Tahoma"/>
            <family val="2"/>
          </rPr>
          <t>Docente:</t>
        </r>
        <r>
          <rPr>
            <sz val="9"/>
            <color indexed="81"/>
            <rFont val="Tahoma"/>
            <family val="2"/>
          </rPr>
          <t xml:space="preserve">
</t>
        </r>
        <r>
          <rPr>
            <b/>
            <sz val="9"/>
            <color indexed="81"/>
            <rFont val="Tahoma"/>
            <family val="2"/>
          </rPr>
          <t>Riesgo</t>
        </r>
        <r>
          <rPr>
            <sz val="9"/>
            <color indexed="81"/>
            <rFont val="Tahoma"/>
            <family val="2"/>
          </rPr>
          <t xml:space="preserve">:Deterioro Jardín ZEN  
</t>
        </r>
        <r>
          <rPr>
            <b/>
            <sz val="9"/>
            <color indexed="81"/>
            <rFont val="Tahoma"/>
            <family val="2"/>
          </rPr>
          <t>Tratamiento</t>
        </r>
        <r>
          <rPr>
            <sz val="9"/>
            <color indexed="81"/>
            <rFont val="Tahoma"/>
            <family val="2"/>
          </rPr>
          <t>: Cronograma anual de Mantenimiento del Jardín ZEN</t>
        </r>
      </text>
    </comment>
  </commentList>
</comments>
</file>

<file path=xl/sharedStrings.xml><?xml version="1.0" encoding="utf-8"?>
<sst xmlns="http://schemas.openxmlformats.org/spreadsheetml/2006/main" count="405" uniqueCount="289">
  <si>
    <t>PROCESO</t>
  </si>
  <si>
    <t>TOTAL</t>
  </si>
  <si>
    <t>No. DE RIESGOS</t>
  </si>
  <si>
    <t>Operativo</t>
  </si>
  <si>
    <t>De cumplimiento</t>
  </si>
  <si>
    <t xml:space="preserve">Reputacional y tecnologico </t>
  </si>
  <si>
    <t>CERRADAS</t>
  </si>
  <si>
    <t>AC</t>
  </si>
  <si>
    <t>GA</t>
  </si>
  <si>
    <t>BU</t>
  </si>
  <si>
    <t>DE</t>
  </si>
  <si>
    <t>DOC- salud</t>
  </si>
  <si>
    <t>DOC- Ing</t>
  </si>
  <si>
    <t>DOC- Facciencias</t>
  </si>
  <si>
    <t>INT</t>
  </si>
  <si>
    <t>INV</t>
  </si>
  <si>
    <t>PS</t>
  </si>
  <si>
    <t>GB</t>
  </si>
  <si>
    <t>GC</t>
  </si>
  <si>
    <t>GDO</t>
  </si>
  <si>
    <t>GF</t>
  </si>
  <si>
    <t>GH</t>
  </si>
  <si>
    <t>GI</t>
  </si>
  <si>
    <t>GR</t>
  </si>
  <si>
    <t>GS</t>
  </si>
  <si>
    <t>TIPO</t>
  </si>
  <si>
    <t xml:space="preserve">Tecnológico </t>
  </si>
  <si>
    <t>2007- 1</t>
  </si>
  <si>
    <t>2007-2</t>
  </si>
  <si>
    <t>2008-1</t>
  </si>
  <si>
    <t>2008-2</t>
  </si>
  <si>
    <t>2009-1</t>
  </si>
  <si>
    <t>2009-2</t>
  </si>
  <si>
    <t>2010-1</t>
  </si>
  <si>
    <t>2010-2</t>
  </si>
  <si>
    <t>2011-1</t>
  </si>
  <si>
    <t>2011-2</t>
  </si>
  <si>
    <t>2012-1</t>
  </si>
  <si>
    <t>2012-2</t>
  </si>
  <si>
    <t>2013-1</t>
  </si>
  <si>
    <t>2013-2</t>
  </si>
  <si>
    <t>2014-1</t>
  </si>
  <si>
    <t>2014-2</t>
  </si>
  <si>
    <r>
      <t>78,00%</t>
    </r>
    <r>
      <rPr>
        <b/>
        <sz val="10"/>
        <rFont val="Arial"/>
        <family val="2"/>
      </rPr>
      <t> </t>
    </r>
  </si>
  <si>
    <t>AÑO</t>
  </si>
  <si>
    <t>2019 - 2020</t>
  </si>
  <si>
    <t>% MITIGACIÓN</t>
  </si>
  <si>
    <t>TOTAL RIESGOS</t>
  </si>
  <si>
    <t>UNIVERSIDAD LIBRE SECCIONAL PEREIRA
CONSOLIDADO RIESGOS Y OPORTUNIDADES  2021</t>
  </si>
  <si>
    <t>SEGUIMIENTO</t>
  </si>
  <si>
    <t>Seguimiento ______ 2021</t>
  </si>
  <si>
    <t>% CUMP</t>
  </si>
  <si>
    <t>riesgo ID 211</t>
  </si>
  <si>
    <t xml:space="preserve">Normativo </t>
  </si>
  <si>
    <t>Riesgo Nal ID405</t>
  </si>
  <si>
    <r>
      <rPr>
        <b/>
        <sz val="8"/>
        <rFont val="Calibri"/>
        <family val="2"/>
        <scheme val="minor"/>
      </rPr>
      <t>Cerrada y permanente</t>
    </r>
    <r>
      <rPr>
        <sz val="8"/>
        <rFont val="Calibri"/>
        <family val="2"/>
        <scheme val="minor"/>
      </rPr>
      <t xml:space="preserve">: </t>
    </r>
    <r>
      <rPr>
        <sz val="7"/>
        <rFont val="Calibri"/>
        <family val="2"/>
        <scheme val="minor"/>
      </rPr>
      <t>Se tiene implementado el sistema de información de calidad (kawak) en todos sus módulos (auditorias e inspecciones, riesgos y oportunidades, indicadores, mejoramiento continuo, gestión de cambio, comités institucionales, servicio al cliente)  se tiene implementado el registro y segumiento a las prácticas empresariales, el proceso de entrevista para pregrado, con el fin de generar alertas de seguimientos y controles al cierre eficaz de acciones</t>
    </r>
  </si>
  <si>
    <t>riesgo ID 363</t>
  </si>
  <si>
    <r>
      <rPr>
        <b/>
        <sz val="8"/>
        <rFont val="Calibri"/>
        <family val="2"/>
        <scheme val="minor"/>
      </rPr>
      <t>Cerrada</t>
    </r>
    <r>
      <rPr>
        <sz val="8"/>
        <rFont val="Calibri"/>
        <family val="2"/>
        <scheme val="minor"/>
      </rPr>
      <t>:  Se inició el proceso a partir de enero de 2021, el cual es permanente, se ha enviado correos a todos los proveedores adjuntando el paso a paso para el registro nacional de proveedores, se aclara que si ya hicieron la inscripción solo deben enviar la actualización de los siguietes documentos:  RUT del año vigente, certificación bancaria y cámara de comercio.</t>
    </r>
  </si>
  <si>
    <t>Riesgo ID 364</t>
  </si>
  <si>
    <r>
      <rPr>
        <b/>
        <sz val="8"/>
        <color rgb="FFFF0000"/>
        <rFont val="Calibri"/>
        <family val="2"/>
        <scheme val="minor"/>
      </rPr>
      <t>En proceso</t>
    </r>
    <r>
      <rPr>
        <sz val="8"/>
        <rFont val="Calibri"/>
        <family val="2"/>
        <scheme val="minor"/>
      </rPr>
      <t>:  Se prevé la implementación en el período 2022-2, actualmente se están solicitando los usuarios y contraseñas a la administradora del aplicativo SEVEN.  Actualmente se está utilizando el formato físico con el fin de no atrasar el proceso</t>
    </r>
  </si>
  <si>
    <t>riesgo ID 381</t>
  </si>
  <si>
    <t xml:space="preserve">Operativo </t>
  </si>
  <si>
    <r>
      <rPr>
        <b/>
        <sz val="8"/>
        <rFont val="Calibri"/>
        <family val="2"/>
        <scheme val="minor"/>
      </rPr>
      <t>Cerrada y permanente</t>
    </r>
    <r>
      <rPr>
        <sz val="8"/>
        <rFont val="Calibri"/>
        <family val="2"/>
        <scheme val="minor"/>
      </rPr>
      <t>:  En mayo de 2021se llevó a cabo la ceremonia de reconocimiento de manera virtual como inicio del nuevo programa para  pensionados de la Seccional en la Ruta de mi vida, se homenajearon a 15 docentes y admirativos.  A los cuales se les hizo entrega de una resolución firmada por la Presidencia y  Rectoría Seccional.  
Dentro del programa las coordinaciones elaboraron las actividades correspondientes ofrecidas a la población, donde se realizó convocatoria  por medio electrónico y telefónico.  No hubo respuesta</t>
    </r>
  </si>
  <si>
    <t>riesgo ID 373</t>
  </si>
  <si>
    <r>
      <rPr>
        <b/>
        <sz val="8"/>
        <rFont val="Calibri"/>
        <family val="2"/>
        <scheme val="minor"/>
      </rPr>
      <t>Cerrado y permanente</t>
    </r>
    <r>
      <rPr>
        <sz val="8"/>
        <rFont val="Calibri"/>
        <family val="2"/>
        <scheme val="minor"/>
      </rPr>
      <t>:  Se implementó el sistema de adviser de actualización de egresados del orden nacional: Se actualizaron por este medio 229 egresados y por el sistema normal de la oficina de egresados fueron 13.792 (incluye adviser)</t>
    </r>
  </si>
  <si>
    <t>riesgo ID 380</t>
  </si>
  <si>
    <t xml:space="preserve">Estrategico </t>
  </si>
  <si>
    <t>riesgo ID 376</t>
  </si>
  <si>
    <r>
      <rPr>
        <b/>
        <sz val="8"/>
        <color rgb="FFFF0000"/>
        <rFont val="Calibri"/>
        <family val="2"/>
        <scheme val="minor"/>
      </rPr>
      <t xml:space="preserve">En proceso: </t>
    </r>
    <r>
      <rPr>
        <sz val="8"/>
        <rFont val="Calibri"/>
        <family val="2"/>
        <scheme val="minor"/>
      </rPr>
      <t xml:space="preserve"> Se tiene proyectada para la próxima vigencia, 2022, continuar con la implementación de la norma en cuanto a infraestructura y solicitar la visita de preauditoria para realizar las acciones de mejora a que haya lugar y solicitar finalmente la visita de los auditores de calidad a que haya lugar</t>
    </r>
  </si>
  <si>
    <t>DOC- Derecho CPS</t>
  </si>
  <si>
    <t>riesgo ID 369</t>
  </si>
  <si>
    <r>
      <rPr>
        <b/>
        <sz val="8"/>
        <rFont val="Calibri"/>
        <family val="2"/>
        <scheme val="minor"/>
      </rPr>
      <t>Cerrada y permanente</t>
    </r>
    <r>
      <rPr>
        <sz val="8"/>
        <rFont val="Calibri"/>
        <family val="2"/>
        <scheme val="minor"/>
      </rPr>
      <t xml:space="preserve">: Durante la vigencia se implementaron 10 aulas con un total de 13 profesores, el poco incremento se debió a la utilización de la plataforma microsoft teams como principal apoyo a la presencialidad asistida por efectos de la pandemia, 
</t>
    </r>
  </si>
  <si>
    <t xml:space="preserve">riesgo 163 </t>
  </si>
  <si>
    <t>Estratégico</t>
  </si>
  <si>
    <r>
      <rPr>
        <b/>
        <sz val="8"/>
        <rFont val="Calibri"/>
        <family val="2"/>
        <scheme val="minor"/>
      </rPr>
      <t>Cerrada y permanente</t>
    </r>
    <r>
      <rPr>
        <sz val="8"/>
        <rFont val="Calibri"/>
        <family val="2"/>
        <scheme val="minor"/>
      </rPr>
      <t xml:space="preserve">: Se tiene claramente definido el origen de la información primaria
Se realiza búsqueda de información cada vez que se requiere
Desde la Facultad de ingenierías se tiene la cultura del registro de la información cada vez que se realizan actividades o eventos
Registro oportunos por los aplicativos que tributan al SIGUL
</t>
    </r>
  </si>
  <si>
    <t>riesgo ID 370</t>
  </si>
  <si>
    <r>
      <rPr>
        <b/>
        <sz val="8"/>
        <color rgb="FFFF0000"/>
        <rFont val="Calibri"/>
        <family val="2"/>
        <scheme val="minor"/>
      </rPr>
      <t>En proceso</t>
    </r>
    <r>
      <rPr>
        <sz val="8"/>
        <rFont val="Calibri"/>
        <family val="2"/>
        <scheme val="minor"/>
      </rPr>
      <t xml:space="preserve">:  Debido a priorización desde la sede principal de implementar los resultados de aprendizaje de programa, se suspendió termporalmente el rediseño de los PEP de la Facultad bajo concepto multicampus, por lo cual se culminará el procesos durante la vigencia 2022.
</t>
    </r>
  </si>
  <si>
    <t>riesgo ID 382</t>
  </si>
  <si>
    <t>riesgo ID 383</t>
  </si>
  <si>
    <r>
      <rPr>
        <b/>
        <sz val="8"/>
        <rFont val="Calibri"/>
        <family val="2"/>
        <scheme val="minor"/>
      </rPr>
      <t>Cerrado y permanente:</t>
    </r>
    <r>
      <rPr>
        <sz val="8"/>
        <rFont val="Calibri"/>
        <family val="2"/>
        <scheme val="minor"/>
      </rPr>
      <t xml:space="preserve">
1. Se realizó seguimiento  al cumplimiento de los requisitos de la convocatoria para la clasificación de grupos en cada uno de los grupos de investigación . 
2. Se realizó capacitación a los docentes investigadores sobre el modelo de MINCIENCIAS  
3. Se realizó capacitación a los docentes investigadores en generación de nuevo conocimiento en Mendelev</t>
    </r>
  </si>
  <si>
    <r>
      <rPr>
        <b/>
        <sz val="8"/>
        <rFont val="Calibri"/>
        <family val="2"/>
        <scheme val="minor"/>
      </rPr>
      <t>Cerrado y permanente</t>
    </r>
    <r>
      <rPr>
        <sz val="8"/>
        <rFont val="Calibri"/>
        <family val="2"/>
        <scheme val="minor"/>
      </rPr>
      <t>:  Se realizó el tramite pertinente ante MINCIENCIAS, logrando la firma del contrato de financiación del proyecto</t>
    </r>
  </si>
  <si>
    <t>riesgo ID 371</t>
  </si>
  <si>
    <r>
      <rPr>
        <b/>
        <sz val="8"/>
        <rFont val="Calibri"/>
        <family val="2"/>
        <scheme val="minor"/>
      </rPr>
      <t>Cerrada y permanente:</t>
    </r>
    <r>
      <rPr>
        <sz val="8"/>
        <rFont val="Calibri"/>
        <family val="2"/>
        <scheme val="minor"/>
      </rPr>
      <t xml:space="preserve">  Se viene trabajando con los entes territoriales en proyectos de impacto social que contribuyen a la transformación del territorio . Se trabajó con la alcaldía de Pereira en el fortalecimiento del nodo de biotecnología.</t>
    </r>
  </si>
  <si>
    <t>riesgo ID 372</t>
  </si>
  <si>
    <t>Tecnologico</t>
  </si>
  <si>
    <r>
      <rPr>
        <b/>
        <sz val="8"/>
        <rFont val="Calibri"/>
        <family val="2"/>
        <scheme val="minor"/>
      </rPr>
      <t>Cerrado y permanente</t>
    </r>
    <r>
      <rPr>
        <sz val="8"/>
        <rFont val="Calibri"/>
        <family val="2"/>
        <scheme val="minor"/>
      </rPr>
      <t>:  Durante el año 2021 se implementó el registro de seguimiento de las prácticas empresariales por el kawak y se obtuvieron los registros esperados.  Una vez finalizado el 2021-2 se identificó falta de soportes por parte de algunos estudiantes en el sistema, razón por la cual se recibieron posteriormente a través del correo electrónico (empresarial.pei@unilibre.edu.co)</t>
    </r>
  </si>
  <si>
    <t>riesgo ID 375</t>
  </si>
  <si>
    <r>
      <rPr>
        <b/>
        <sz val="8"/>
        <rFont val="Calibri"/>
        <family val="2"/>
        <scheme val="minor"/>
      </rPr>
      <t>Cerrada y permanente:</t>
    </r>
    <r>
      <rPr>
        <sz val="8"/>
        <rFont val="Calibri"/>
        <family val="2"/>
        <scheme val="minor"/>
      </rPr>
      <t xml:space="preserve">  Durante el segundo semestre del año, se han realizado 3 brigadas jurídicas : Una en el parque industrial , AMCOVE y la Conciliaton del Minjusticia</t>
    </r>
  </si>
  <si>
    <t>riesgo 427</t>
  </si>
  <si>
    <r>
      <rPr>
        <b/>
        <sz val="8"/>
        <rFont val="Calibri"/>
        <family val="2"/>
        <scheme val="minor"/>
      </rPr>
      <t xml:space="preserve">Cerrado:  </t>
    </r>
    <r>
      <rPr>
        <sz val="8"/>
        <rFont val="Calibri"/>
        <family val="2"/>
        <scheme val="minor"/>
      </rPr>
      <t>En consenso nacional, se asignó como responsable del monitoreo del Ezproxi a la Directora de la Biblioteca de la Seccional Pereira</t>
    </r>
  </si>
  <si>
    <t>riesgo ID 366</t>
  </si>
  <si>
    <r>
      <rPr>
        <b/>
        <sz val="8"/>
        <rFont val="Calibri"/>
        <family val="2"/>
        <scheme val="minor"/>
      </rPr>
      <t xml:space="preserve">Cerrada y permanente: </t>
    </r>
    <r>
      <rPr>
        <sz val="8"/>
        <rFont val="Calibri"/>
        <family val="2"/>
        <scheme val="minor"/>
      </rPr>
      <t xml:space="preserve"> Se hace control previo a las facturas que incluyen  servicios o bienes grabados , actuando asi preventivamente</t>
    </r>
  </si>
  <si>
    <t>riesgo ID73</t>
  </si>
  <si>
    <r>
      <rPr>
        <b/>
        <sz val="8"/>
        <rFont val="Calibri"/>
        <family val="2"/>
        <scheme val="minor"/>
      </rPr>
      <t>Cerrada y permanente</t>
    </r>
    <r>
      <rPr>
        <sz val="8"/>
        <rFont val="Calibri"/>
        <family val="2"/>
        <scheme val="minor"/>
      </rPr>
      <t xml:space="preserve">:  Se realiza el monitoreo y seguimiento de las condiciones ambientales del depósito de Archivo Central de forma mensual a través de un formato seccional,  se registra a diario este seguimiento.
Se realizo el mantenimiento, orden y aseo del depósito de Archivo Central, que implica la limpieza de todos los estantes, pisos, paredes y unidades de conservación, incluyendo el aspirado interno y externo de los mobiliarios de archivo. Toda esta labor fue realizada por el personal de ASSERVI con el acompañamiento del personal de Gestión Documental, el día sábado 13 de marzo, de 9:00 a.m. a 12:00m.
</t>
    </r>
  </si>
  <si>
    <t>riesgo ID78</t>
  </si>
  <si>
    <r>
      <rPr>
        <b/>
        <sz val="8"/>
        <color rgb="FFFF0000"/>
        <rFont val="Calibri"/>
        <family val="2"/>
        <scheme val="minor"/>
      </rPr>
      <t>En proceso</t>
    </r>
    <r>
      <rPr>
        <sz val="8"/>
        <rFont val="Calibri"/>
        <family val="2"/>
        <scheme val="minor"/>
      </rPr>
      <t>: Se realizó socialización en Comité Primario de Gestión Documental en la sede principal en el que se contemplaron  los cambios necesarios en el proceso de Actualización de TRD. Actividad que se llevó a cabo con todas las seccionales de manera remota, pendiente socializar con los líderes de proceso de las seccionales las TRD aprobadas</t>
    </r>
  </si>
  <si>
    <t>riesgo ID 346</t>
  </si>
  <si>
    <t xml:space="preserve">Financiero </t>
  </si>
  <si>
    <r>
      <rPr>
        <b/>
        <sz val="8"/>
        <rFont val="Calibri"/>
        <family val="2"/>
        <scheme val="minor"/>
      </rPr>
      <t>Cerrada y permanente:</t>
    </r>
    <r>
      <rPr>
        <sz val="8"/>
        <rFont val="Calibri"/>
        <family val="2"/>
        <scheme val="minor"/>
      </rPr>
      <t xml:space="preserve"> Se tiene implementada la facturación electrónica en la seccional, cumpliendo con las normas fiscales</t>
    </r>
  </si>
  <si>
    <t>riesgo ID 365</t>
  </si>
  <si>
    <r>
      <rPr>
        <b/>
        <sz val="8"/>
        <rFont val="Calibri"/>
        <family val="2"/>
        <scheme val="minor"/>
      </rPr>
      <t xml:space="preserve">Cerrada y permanente:  </t>
    </r>
    <r>
      <rPr>
        <sz val="8"/>
        <rFont val="Calibri"/>
        <family val="2"/>
        <scheme val="minor"/>
      </rPr>
      <t>En el mes de febrero de 2022, se realizó capacitación a los Jefes de áreas académicas y administrativas para la realización de la evaluación de desempeño por el aplicativo KACTUS.</t>
    </r>
  </si>
  <si>
    <t>riesgo ID 385</t>
  </si>
  <si>
    <r>
      <rPr>
        <b/>
        <sz val="8"/>
        <rFont val="Calibri"/>
        <family val="2"/>
        <scheme val="minor"/>
      </rPr>
      <t xml:space="preserve">Cerrada y permanente: </t>
    </r>
    <r>
      <rPr>
        <sz val="8"/>
        <rFont val="Calibri"/>
        <family val="2"/>
        <scheme val="minor"/>
      </rPr>
      <t xml:space="preserve"> Se programaron y ejecutaron las capacitaciones de trabajo en alturas para la persona encargada en servicios generales y un funcionario de Bienestar Universitario, quien hará las veces de Coordinador de trabajo en alturas, cumpliendo así con la resolución No. 1409 de 2012</t>
    </r>
  </si>
  <si>
    <t>riesgo ID 377</t>
  </si>
  <si>
    <r>
      <rPr>
        <b/>
        <sz val="8"/>
        <rFont val="Calibri"/>
        <family val="2"/>
        <scheme val="minor"/>
      </rPr>
      <t xml:space="preserve">Cerrada y permanente:  </t>
    </r>
    <r>
      <rPr>
        <sz val="8"/>
        <rFont val="Calibri"/>
        <family val="2"/>
        <scheme val="minor"/>
      </rPr>
      <t xml:space="preserve"> Se hizo  control y seguimiento a la realización de todas las las´pruebas logrando que la  actualización funcionara de manera correcta, actividad que se realiza cada que la sede principal informa de las actualizaciones</t>
    </r>
  </si>
  <si>
    <t>riesgo ID 362</t>
  </si>
  <si>
    <r>
      <rPr>
        <b/>
        <sz val="8"/>
        <rFont val="Calibri"/>
        <family val="2"/>
        <scheme val="minor"/>
      </rPr>
      <t xml:space="preserve">Cerrada y permanente:  </t>
    </r>
    <r>
      <rPr>
        <sz val="8"/>
        <rFont val="Calibri"/>
        <family val="2"/>
        <scheme val="minor"/>
      </rPr>
      <t>Desde junio de 2021, se habilitó la plataforma para que los estudiantes realicen las solicitudes de preparatorios a través de la plataforma SINUGWT, previa capacitación a estudiantes y Jefes de Área</t>
    </r>
  </si>
  <si>
    <t>riesgo ID 379</t>
  </si>
  <si>
    <r>
      <rPr>
        <b/>
        <sz val="8"/>
        <rFont val="Calibri"/>
        <family val="2"/>
        <scheme val="minor"/>
      </rPr>
      <t>Cerrado</t>
    </r>
    <r>
      <rPr>
        <sz val="8"/>
        <rFont val="Calibri"/>
        <family val="2"/>
        <scheme val="minor"/>
      </rPr>
      <t>: Se renovó el contrato de mantenimiento del software y equipamiento con tiempos adecuados de respuesta en el mes de noviembre de 2021, lo cual previene fallas en el sistema de identificación de acceso con tarjetas</t>
    </r>
  </si>
  <si>
    <t>Riesgo ID 384</t>
  </si>
  <si>
    <t>CUADRO COMPARATIVO - OPORTUNIDADES DE MEJORA RIESGOS</t>
  </si>
  <si>
    <t>% CUMPLIMIENTO</t>
  </si>
  <si>
    <t>ASEGURAMIENTO DE LA CALIDAD ACADÉMICA</t>
  </si>
  <si>
    <t>Riesgo ID 468</t>
  </si>
  <si>
    <t xml:space="preserve">Estratégico </t>
  </si>
  <si>
    <t>Riesgo:  Que no se obtenga el posicionamiento esperado por los emprendedores
Acciones para mitigar o reducir el Riesgo Seguimiento y control al proyecto UNIMARKET para validar posicionamiento y eficacia.</t>
  </si>
  <si>
    <t>riesgo ID 469</t>
  </si>
  <si>
    <t>riesgo 476</t>
  </si>
  <si>
    <t>Tecnología</t>
  </si>
  <si>
    <t xml:space="preserve">Riesgo: Que el estudiante no obtenga oportunamente la certificación de la acreditación en inglés B1 para su grado
Tratamiento: Seguimiento y control del proceso de inglés </t>
  </si>
  <si>
    <t>INVESTIGACIÓN</t>
  </si>
  <si>
    <t>riesgo ID 464</t>
  </si>
  <si>
    <t>PROYECCIÓN SOCIAL</t>
  </si>
  <si>
    <t>riesgo ID 466
Dirección PS</t>
  </si>
  <si>
    <t>GESTIÓN DE BIBLIOTECA</t>
  </si>
  <si>
    <t>Riesgo: Que no se dé efectividad en la interacción entre investigaciones, proyección social y biblioteca.
Oportunidad de mejora:  Lograr la participación entre investigaciones, proyección social y biblioteca.</t>
  </si>
  <si>
    <t>GESTIÓN DOCUMENTAL</t>
  </si>
  <si>
    <t>riesgo ID472</t>
  </si>
  <si>
    <t>GESTION HUMANA</t>
  </si>
  <si>
    <t>riesgo ID 475</t>
  </si>
  <si>
    <t>GESTION DE INFORMÁTICA</t>
  </si>
  <si>
    <t>riesgo ID 467</t>
  </si>
  <si>
    <t>Riesgo:  Incorrecta parametrización del módulo de evaluación de desempeño (Que el cargo no esté incluido en la parametrización, lo que genera que el usaurio no pueda hacer la evaluacón de desempeño  )
Tratamiento:  Vericar que todos los cargos a evaluar estén parametrizados correctamente en el módulo de evaluación del desempeño</t>
  </si>
  <si>
    <t>GESTIÓN DE ADMISIONES Y REGISTROS</t>
  </si>
  <si>
    <t>riesgo ID 470</t>
  </si>
  <si>
    <r>
      <rPr>
        <b/>
        <sz val="8"/>
        <rFont val="Calibri"/>
        <family val="2"/>
        <scheme val="minor"/>
      </rPr>
      <t xml:space="preserve">Cerradas y permanentes: </t>
    </r>
    <r>
      <rPr>
        <sz val="8"/>
        <rFont val="Calibri"/>
        <family val="2"/>
        <scheme val="minor"/>
      </rPr>
      <t xml:space="preserve">
</t>
    </r>
    <r>
      <rPr>
        <sz val="7"/>
        <rFont val="Calibri"/>
        <family val="2"/>
        <scheme val="minor"/>
      </rPr>
      <t>1. A través de las matrices SIACA y plantilla enviadas por la sede principal, diseñadas para recolectar la información del proceso de autoevaluación , los líderes de factor con sus respectivos equipos de trabajo y acudiendo a la fuente registraron la información solicitada de 5 años atrás.  Esta información fue analizada resaltando las evidencias de evolución de acuerdo a los indicadores del CNA.
2. Las unidades académicas y administrativas de la seccional como fuente de información primaria aportaron toda la información de acuerdo a su competencia evidenciando su gestión de los últimos 5 años. También jugó un papel muy importante los sistemas de información SIGUL.
3. Adicional a lo mencionado en el punto 1 y 2, y a raíz de que el modelo de autoevaluación de la institución aumentó el número de indicadores a medir fue necesario construir repositorios de información no registrada, lo que contribuyó a complementar la información.</t>
    </r>
  </si>
  <si>
    <r>
      <rPr>
        <b/>
        <sz val="8"/>
        <rFont val="Calibri"/>
        <family val="2"/>
        <scheme val="minor"/>
      </rPr>
      <t>Cerrado y permanente</t>
    </r>
    <r>
      <rPr>
        <sz val="8"/>
        <rFont val="Calibri"/>
        <family val="2"/>
        <scheme val="minor"/>
      </rPr>
      <t>: Se hizo socialización a través de boletín informativo a toda la comunidad, igualmente se tiene publicado el E-Book de todas las seccionales en el micrositio , para el período 2022, se espera tenerlo como boletín estadístico de la seccional de los últimos 5 años</t>
    </r>
  </si>
  <si>
    <r>
      <rPr>
        <b/>
        <sz val="8"/>
        <color rgb="FFFF0000"/>
        <rFont val="Calibri"/>
        <family val="2"/>
        <scheme val="minor"/>
      </rPr>
      <t>Se elimina y cierra:</t>
    </r>
    <r>
      <rPr>
        <sz val="8"/>
        <color rgb="FFFF0000"/>
        <rFont val="Calibri"/>
        <family val="2"/>
        <scheme val="minor"/>
      </rPr>
      <t xml:space="preserve"> </t>
    </r>
    <r>
      <rPr>
        <sz val="8"/>
        <rFont val="Calibri"/>
        <family val="2"/>
        <scheme val="minor"/>
      </rPr>
      <t>No hay viabilidad del proyecto por no estar dentro de los impactos ambientales prioritarios</t>
    </r>
  </si>
  <si>
    <t>En la Seccional  durante el año 2021, se identificaron 27 riesgos y 76 oportunidades para mitigar o eliminar los riesgos, de las cuales 66 se encuentran cerradas y 10 en proceso, equivalente al 86,84% de cumplimiento en el cierre de las mismas. Los procesos que mayor número de riesgos identificaron fueron Docencia y proyección social. Igualmente para los procesos de Gestión Documental y Sistema de Gestión de calidad los riesgos son del orden nacional</t>
  </si>
  <si>
    <t>riesgo ID 465
Prácticas</t>
  </si>
  <si>
    <t>riesgo ID 483
Centro de conciliación CJ</t>
  </si>
  <si>
    <t>Riesgo;  Que no queden causados correctamente los impuestos en el documento soporte
Tratamiento:  Verificación previa por parte de auditoria</t>
  </si>
  <si>
    <t>riesgo ID 492</t>
  </si>
  <si>
    <t>GESTION DE SERVICIOS GENERALES</t>
  </si>
  <si>
    <t>GESTIÓN DE AUDITORIA INTERNA</t>
  </si>
  <si>
    <t>GESTION DE ADQUISICIONES Y SUMINISTROS</t>
  </si>
  <si>
    <t>riesgo ID 491</t>
  </si>
  <si>
    <t>INTERNACIONALIZACIÓN</t>
  </si>
  <si>
    <t>riesgo ID 485</t>
  </si>
  <si>
    <t>riesgo ID 494</t>
  </si>
  <si>
    <r>
      <rPr>
        <b/>
        <sz val="11"/>
        <rFont val="Calibri"/>
        <family val="2"/>
        <scheme val="minor"/>
      </rPr>
      <t xml:space="preserve">Riesgo:  </t>
    </r>
    <r>
      <rPr>
        <sz val="11"/>
        <rFont val="Calibri"/>
        <family val="2"/>
        <scheme val="minor"/>
      </rPr>
      <t xml:space="preserve">Perdida de elementos Propiedad de la Universidad y comunidad Unilibrista al interior de la Universidad 
</t>
    </r>
    <r>
      <rPr>
        <b/>
        <sz val="11"/>
        <rFont val="Calibri"/>
        <family val="2"/>
        <scheme val="minor"/>
      </rPr>
      <t>Tratamiento:</t>
    </r>
    <r>
      <rPr>
        <sz val="11"/>
        <rFont val="Calibri"/>
        <family val="2"/>
        <scheme val="minor"/>
      </rPr>
      <t xml:space="preserve">  Fortalecer con medios tecnológicos los puntos con más vulnerabilidad.incrementar la instalación de sistemas de alarma. Crecimiento del CCTV</t>
    </r>
  </si>
  <si>
    <r>
      <rPr>
        <b/>
        <sz val="11"/>
        <rFont val="Calibri"/>
        <family val="2"/>
        <scheme val="minor"/>
      </rPr>
      <t xml:space="preserve">Riesgo:  </t>
    </r>
    <r>
      <rPr>
        <sz val="11"/>
        <rFont val="Calibri"/>
        <family val="2"/>
        <scheme val="minor"/>
      </rPr>
      <t>Que no se tenga centralizado la documentación de internacionalización actualizado permanentemente</t>
    </r>
    <r>
      <rPr>
        <b/>
        <sz val="11"/>
        <rFont val="Calibri"/>
        <family val="2"/>
        <scheme val="minor"/>
      </rPr>
      <t xml:space="preserve">
Tratamiento:</t>
    </r>
    <r>
      <rPr>
        <sz val="11"/>
        <rFont val="Calibri"/>
        <family val="2"/>
        <scheme val="minor"/>
      </rPr>
      <t xml:space="preserve">  Crear carpeta compartida desde la ORI para que los decanatos mantengan actualizada la información de movilidad en cada vigencia, al igual que la oficina de la ORI.</t>
    </r>
  </si>
  <si>
    <r>
      <rPr>
        <b/>
        <sz val="10"/>
        <rFont val="Calibri"/>
        <family val="2"/>
        <scheme val="minor"/>
      </rPr>
      <t>Riesgo</t>
    </r>
    <r>
      <rPr>
        <sz val="10"/>
        <rFont val="Calibri"/>
        <family val="2"/>
        <scheme val="minor"/>
      </rPr>
      <t xml:space="preserve">: Que no se obtenga la certificación del centro de conciliación del consultorio jurídico bajo la norma NTC5906 de 2012
</t>
    </r>
    <r>
      <rPr>
        <b/>
        <sz val="10"/>
        <rFont val="Calibri"/>
        <family val="2"/>
        <scheme val="minor"/>
      </rPr>
      <t>Tratamiento</t>
    </r>
    <r>
      <rPr>
        <sz val="10"/>
        <rFont val="Calibri"/>
        <family val="2"/>
        <scheme val="minor"/>
      </rPr>
      <t>: Actualizar la información acorde con los requisitos de la norma NTC5906 de 2012 Minjusticia</t>
    </r>
  </si>
  <si>
    <t>BIENESTAR UNIVERSITARIO</t>
  </si>
  <si>
    <r>
      <rPr>
        <b/>
        <sz val="9"/>
        <rFont val="Calibri"/>
        <family val="2"/>
        <scheme val="minor"/>
      </rPr>
      <t xml:space="preserve">Riesgo: </t>
    </r>
    <r>
      <rPr>
        <sz val="9"/>
        <rFont val="Calibri"/>
        <family val="2"/>
        <scheme val="minor"/>
      </rPr>
      <t xml:space="preserve"> Dificultad para los procesos de enseñanza aprendizaje de los estudiantes por no disposición de herramientas tecnológicas que permitan la instalación de software especializado  
</t>
    </r>
    <r>
      <rPr>
        <b/>
        <sz val="9"/>
        <rFont val="Calibri"/>
        <family val="2"/>
        <scheme val="minor"/>
      </rPr>
      <t>Tratamiento:</t>
    </r>
    <r>
      <rPr>
        <sz val="9"/>
        <rFont val="Calibri"/>
        <family val="2"/>
        <scheme val="minor"/>
      </rPr>
      <t xml:space="preserve"> Control y seguimiento en la adquisición, instalación y puesta en marcha de los equipos de laboratorio</t>
    </r>
  </si>
  <si>
    <r>
      <rPr>
        <b/>
        <sz val="10"/>
        <rFont val="Calibri"/>
        <family val="2"/>
        <scheme val="minor"/>
      </rPr>
      <t>Riesgo</t>
    </r>
    <r>
      <rPr>
        <sz val="10"/>
        <rFont val="Calibri"/>
        <family val="2"/>
        <scheme val="minor"/>
      </rPr>
      <t xml:space="preserve">:  No brindar asesoría a algún funcionario, que por su condición particular (edad régimen pensional, IBC) lo requiera
</t>
    </r>
    <r>
      <rPr>
        <b/>
        <sz val="10"/>
        <rFont val="Calibri"/>
        <family val="2"/>
        <scheme val="minor"/>
      </rPr>
      <t>Tratamiento</t>
    </r>
    <r>
      <rPr>
        <sz val="10"/>
        <rFont val="Calibri"/>
        <family val="2"/>
        <scheme val="minor"/>
      </rPr>
      <t>:  Mantener actualizada la base de datos de los funcionarios que les falte 10 años o más para pensionarse</t>
    </r>
  </si>
  <si>
    <r>
      <t xml:space="preserve">Riesgo:  Pérdida de información por no tener el archivo de gestión al 100% organizado 
</t>
    </r>
    <r>
      <rPr>
        <b/>
        <sz val="9"/>
        <rFont val="Calibri"/>
        <family val="2"/>
        <scheme val="minor"/>
      </rPr>
      <t>Tratamiento</t>
    </r>
    <r>
      <rPr>
        <sz val="9"/>
        <rFont val="Calibri"/>
        <family val="2"/>
        <scheme val="minor"/>
      </rPr>
      <t>: Sensibilización y capacitación permanente a todas las áreas académicas y administrativas</t>
    </r>
  </si>
  <si>
    <t>riesgo ID 471</t>
  </si>
  <si>
    <r>
      <rPr>
        <b/>
        <sz val="10"/>
        <rFont val="Calibri"/>
        <family val="2"/>
        <scheme val="minor"/>
      </rPr>
      <t>Riesgo</t>
    </r>
    <r>
      <rPr>
        <sz val="10"/>
        <rFont val="Calibri"/>
        <family val="2"/>
        <scheme val="minor"/>
      </rPr>
      <t>: Caída de la Interfaz entre SINU/SEVEN
Tratamiento: Reporte de la información oportuna a la Sede Principal de las alertas que genera el sistema por fallas de la interfaz</t>
    </r>
  </si>
  <si>
    <r>
      <rPr>
        <b/>
        <sz val="11"/>
        <rFont val="Calibri"/>
        <family val="2"/>
        <scheme val="minor"/>
      </rPr>
      <t>Cerrrada y permanente</t>
    </r>
    <r>
      <rPr>
        <sz val="11"/>
        <rFont val="Calibri"/>
        <family val="2"/>
        <scheme val="minor"/>
      </rPr>
      <t>:  Se envían correos a la sede principal sobre problemas que se presenta en la plataforma académica</t>
    </r>
  </si>
  <si>
    <r>
      <t xml:space="preserve">Riesgo:  Insuficiencia de sitios de práctica para los estudiantes de los programas de la la Facultad: Enfermería, Microbiología y Nutrición y Dietética
</t>
    </r>
    <r>
      <rPr>
        <b/>
        <sz val="10"/>
        <rFont val="Calibri"/>
        <family val="2"/>
        <scheme val="minor"/>
      </rPr>
      <t>Tratamiento:</t>
    </r>
    <r>
      <rPr>
        <sz val="10"/>
        <rFont val="Calibri"/>
        <family val="2"/>
        <scheme val="minor"/>
      </rPr>
      <t xml:space="preserve">  Hacer indagaciones con el entorno para definir los sitios de práctica clinica que se desarrollará durante la vigencia actual</t>
    </r>
  </si>
  <si>
    <r>
      <rPr>
        <b/>
        <sz val="11"/>
        <rFont val="Calibri"/>
        <family val="2"/>
        <scheme val="minor"/>
      </rPr>
      <t>Cerrada y permanente</t>
    </r>
    <r>
      <rPr>
        <sz val="11"/>
        <rFont val="Calibri"/>
        <family val="2"/>
        <scheme val="minor"/>
      </rPr>
      <t>:  Se tienen 9 convenios para la relación docencia servicio que garantizan las prácticas formativas de los estudiantes</t>
    </r>
  </si>
  <si>
    <r>
      <rPr>
        <b/>
        <sz val="11"/>
        <rFont val="Calibri"/>
        <family val="2"/>
        <scheme val="minor"/>
      </rPr>
      <t xml:space="preserve">Riesgo: </t>
    </r>
    <r>
      <rPr>
        <sz val="11"/>
        <rFont val="Calibri"/>
        <family val="2"/>
        <scheme val="minor"/>
      </rPr>
      <t xml:space="preserve"> Rechazo de la DIAN por no tener el RUT actualizado de proveedores y contratistas
 </t>
    </r>
    <r>
      <rPr>
        <b/>
        <sz val="11"/>
        <rFont val="Calibri"/>
        <family val="2"/>
        <scheme val="minor"/>
      </rPr>
      <t>Tratamiento</t>
    </r>
    <r>
      <rPr>
        <sz val="11"/>
        <rFont val="Calibri"/>
        <family val="2"/>
        <scheme val="minor"/>
      </rPr>
      <t>:  Evitar rechazos de la DIAN:  Asegurarse de contar con el RUT actualizado de proveedores y contratistas</t>
    </r>
  </si>
  <si>
    <t>riesgo ID 503</t>
  </si>
  <si>
    <t>GESTIÓN FINANCIERA</t>
  </si>
  <si>
    <r>
      <rPr>
        <b/>
        <sz val="11"/>
        <rFont val="Calibri"/>
        <family val="2"/>
        <scheme val="minor"/>
      </rPr>
      <t>Cerrado y Permanente</t>
    </r>
    <r>
      <rPr>
        <sz val="11"/>
        <rFont val="Calibri"/>
        <family val="2"/>
        <scheme val="minor"/>
      </rPr>
      <t>: Se esta realizando diariamente la digitación de los soportes en el proceso de gestión financiera y posteriromente auditoria realiza la verificación antes de aplicarlo a la Dian. Lo cual ha permitido minimizar el riesgo de cometer errrores frente al registro en la Dian.</t>
    </r>
  </si>
  <si>
    <r>
      <rPr>
        <b/>
        <sz val="8"/>
        <rFont val="Calibri"/>
        <family val="2"/>
        <scheme val="minor"/>
      </rPr>
      <t>Riesgo:</t>
    </r>
    <r>
      <rPr>
        <sz val="8"/>
        <rFont val="Calibri"/>
        <family val="2"/>
        <scheme val="minor"/>
      </rPr>
      <t xml:space="preserve">  Que no se cuente con la suficiente cantidad de proveedores en la base de datos por tener demasiada exigencia en la documentación
</t>
    </r>
    <r>
      <rPr>
        <b/>
        <sz val="10"/>
        <rFont val="Calibri"/>
        <family val="2"/>
        <scheme val="minor"/>
      </rPr>
      <t xml:space="preserve">Oportunidad de mejora: </t>
    </r>
    <r>
      <rPr>
        <sz val="8"/>
        <rFont val="Calibri"/>
        <family val="2"/>
        <scheme val="minor"/>
      </rPr>
      <t>Acompañamiento permanente a la inscripción de proveedores</t>
    </r>
  </si>
  <si>
    <r>
      <rPr>
        <b/>
        <sz val="10"/>
        <rFont val="Calibri"/>
        <family val="2"/>
        <scheme val="minor"/>
      </rPr>
      <t xml:space="preserve">Riesgo: </t>
    </r>
    <r>
      <rPr>
        <sz val="8"/>
        <rFont val="Calibri"/>
        <family val="2"/>
        <scheme val="minor"/>
      </rPr>
      <t xml:space="preserve">
Resistencia al cambio por parte de los procesos académicos en la implementación de rutas de innovación
</t>
    </r>
    <r>
      <rPr>
        <b/>
        <sz val="10"/>
        <rFont val="Calibri"/>
        <family val="2"/>
        <scheme val="minor"/>
      </rPr>
      <t xml:space="preserve">
Tratamiento: </t>
    </r>
    <r>
      <rPr>
        <sz val="8"/>
        <rFont val="Calibri"/>
        <family val="2"/>
        <scheme val="minor"/>
      </rPr>
      <t xml:space="preserve">
Sensibilización y capacitación permanente a los líderes de proceso</t>
    </r>
  </si>
  <si>
    <r>
      <rPr>
        <b/>
        <sz val="11"/>
        <rFont val="Calibri"/>
        <family val="2"/>
        <scheme val="minor"/>
      </rPr>
      <t>Cerrado:</t>
    </r>
    <r>
      <rPr>
        <sz val="11"/>
        <rFont val="Calibri"/>
        <family val="2"/>
        <scheme val="minor"/>
      </rPr>
      <t xml:space="preserve"> Desde el proceso de Gestión de informática se hizo todo el acompañamiento a la Jefetura de personal en la implementación y aplicación de la evaluación del desempeño por el aplicativo kactus, reposando los resultados en el aplicativo y en gestión humana</t>
    </r>
  </si>
  <si>
    <r>
      <rPr>
        <b/>
        <sz val="10"/>
        <rFont val="Calibri"/>
        <family val="2"/>
        <scheme val="minor"/>
      </rPr>
      <t xml:space="preserve">Riesgo: </t>
    </r>
    <r>
      <rPr>
        <sz val="10"/>
        <rFont val="Calibri"/>
        <family val="2"/>
        <scheme val="minor"/>
      </rPr>
      <t xml:space="preserve">Que los Comités institucionales de Proyección Social  no tengan  funcionalidad, que se pierda credibilidad y no generen impacto institucional  
</t>
    </r>
    <r>
      <rPr>
        <b/>
        <sz val="10"/>
        <rFont val="Calibri"/>
        <family val="2"/>
        <scheme val="minor"/>
      </rPr>
      <t>Tratamiento</t>
    </r>
    <r>
      <rPr>
        <sz val="10"/>
        <rFont val="Calibri"/>
        <family val="2"/>
        <scheme val="minor"/>
      </rPr>
      <t>: Realizar planeación, control, seguimiento y documentación de los Comités con el fin de generar valor para la institución</t>
    </r>
  </si>
  <si>
    <r>
      <rPr>
        <b/>
        <sz val="10"/>
        <rFont val="Calibri"/>
        <family val="2"/>
        <scheme val="minor"/>
      </rPr>
      <t>Riesgo</t>
    </r>
    <r>
      <rPr>
        <sz val="10"/>
        <rFont val="Calibri"/>
        <family val="2"/>
        <scheme val="minor"/>
      </rPr>
      <t xml:space="preserve">: Extemporaneidad en la entrega de la información de prácticas
</t>
    </r>
    <r>
      <rPr>
        <b/>
        <sz val="10"/>
        <rFont val="Calibri"/>
        <family val="2"/>
        <scheme val="minor"/>
      </rPr>
      <t>Tratamiento</t>
    </r>
    <r>
      <rPr>
        <sz val="10"/>
        <rFont val="Calibri"/>
        <family val="2"/>
        <scheme val="minor"/>
      </rPr>
      <t>: Divulgación y seguimiento permanente a las carpetas y al drive con el fin de monitorear la información pendiente de entrega por parte de los estudiantes y/o docentes.</t>
    </r>
  </si>
  <si>
    <r>
      <rPr>
        <b/>
        <sz val="12"/>
        <rFont val="Calibri"/>
        <family val="2"/>
        <scheme val="minor"/>
      </rPr>
      <t>Riesgo</t>
    </r>
    <r>
      <rPr>
        <sz val="10"/>
        <rFont val="Calibri"/>
        <family val="2"/>
        <scheme val="minor"/>
      </rPr>
      <t xml:space="preserve">:  Afectación del plan de mejoramiento de investigaciones por cambios en la normatividad  
</t>
    </r>
    <r>
      <rPr>
        <b/>
        <sz val="11"/>
        <rFont val="Calibri"/>
        <family val="2"/>
        <scheme val="minor"/>
      </rPr>
      <t>Tratamiento</t>
    </r>
    <r>
      <rPr>
        <sz val="10"/>
        <rFont val="Calibri"/>
        <family val="2"/>
        <scheme val="minor"/>
      </rPr>
      <t>:  
Cambios en la normatividad interna o externa, que puede generar rezagos en la elaboración o implementación del plan</t>
    </r>
  </si>
  <si>
    <t>Seguimiento Agosto de  2022</t>
  </si>
  <si>
    <r>
      <rPr>
        <b/>
        <sz val="11"/>
        <rFont val="Calibri"/>
        <family val="2"/>
        <scheme val="minor"/>
      </rPr>
      <t xml:space="preserve">Cerrado: </t>
    </r>
    <r>
      <rPr>
        <sz val="11"/>
        <rFont val="Calibri"/>
        <family val="2"/>
        <scheme val="minor"/>
      </rPr>
      <t>Se realizó empotramiento de video beams en los laboratorios que lo requerían en el primer período de 2022-1  
A partir del mes de febrero de 2022, se inició trámite para la dotación tecnológica de los laboratorios de la Facultad de ingenierías y empotramiento de video beam</t>
    </r>
  </si>
  <si>
    <t>riesgo ID 463</t>
  </si>
  <si>
    <r>
      <rPr>
        <b/>
        <sz val="10"/>
        <rFont val="Calibri"/>
        <family val="2"/>
        <scheme val="minor"/>
      </rPr>
      <t>Riesgo:</t>
    </r>
    <r>
      <rPr>
        <sz val="10"/>
        <rFont val="Calibri"/>
        <family val="2"/>
        <scheme val="minor"/>
      </rPr>
      <t xml:space="preserve"> No acreditación del laboratorio de investigación del programa de Microbiologíaen ISO 17025
</t>
    </r>
    <r>
      <rPr>
        <b/>
        <sz val="10"/>
        <rFont val="Calibri"/>
        <family val="2"/>
        <scheme val="minor"/>
      </rPr>
      <t>Tratamiento</t>
    </r>
    <r>
      <rPr>
        <sz val="10"/>
        <rFont val="Calibri"/>
        <family val="2"/>
        <scheme val="minor"/>
      </rPr>
      <t>: Seguimiento permanente a la ejecución de las actividades programadas para implementación de la norma</t>
    </r>
  </si>
  <si>
    <t>riesgo ID 376 (Identificado en el año 2021)</t>
  </si>
  <si>
    <t>UNIVERSIDAD LIBRE SECCIONAL PEREIRA
CONSOLIDADO RIESGOS Y OPORTUNIDADES  2022</t>
  </si>
  <si>
    <r>
      <rPr>
        <b/>
        <sz val="8"/>
        <rFont val="Calibri"/>
        <family val="2"/>
        <scheme val="minor"/>
      </rPr>
      <t>Cerrada y permanente</t>
    </r>
    <r>
      <rPr>
        <sz val="8"/>
        <rFont val="Calibri"/>
        <family val="2"/>
        <scheme val="minor"/>
      </rPr>
      <t>:  Desde la Dirección de Planeación Seccional se han realizado reuniones con la sede principal con el fin de mejorar el proceso de seguimiento al PIDI, donde la Seccional hizo una mejora al formato de seguimiento, alineando los indicadores de aseguramiento de la calidad académica con el SGC y PIDI, buscando mayor eficiencia en la calidad de la  información  y resultado de  indicadores, lo anterior fue socializado con la sede principal.</t>
    </r>
  </si>
  <si>
    <t>NOMBRE DEL RIESGO Y TRATAMIENTO</t>
  </si>
  <si>
    <r>
      <rPr>
        <b/>
        <sz val="11"/>
        <rFont val="Calibri"/>
        <family val="2"/>
        <scheme val="minor"/>
      </rPr>
      <t>Cerrado</t>
    </r>
    <r>
      <rPr>
        <sz val="11"/>
        <rFont val="Calibri"/>
        <family val="2"/>
        <scheme val="minor"/>
      </rPr>
      <t>:   se realiza la instalación de 4 cámaras CCTV en consultorio jurídico y empresarial en edificio comité de cafeteros. estas cámaras se conectaron a la central de monitoreo en Belmonte y quedaron funcionando en el mes de septiembre 2022.</t>
    </r>
  </si>
  <si>
    <r>
      <rPr>
        <b/>
        <sz val="11"/>
        <rFont val="Calibri"/>
        <family val="2"/>
        <scheme val="minor"/>
      </rPr>
      <t xml:space="preserve">Cerrada y permanente: </t>
    </r>
    <r>
      <rPr>
        <b/>
        <sz val="9"/>
        <rFont val="Calibri"/>
        <family val="2"/>
        <scheme val="minor"/>
      </rPr>
      <t xml:space="preserve"> </t>
    </r>
    <r>
      <rPr>
        <sz val="9"/>
        <rFont val="Calibri"/>
        <family val="2"/>
        <scheme val="minor"/>
      </rPr>
      <t xml:space="preserve">1/10/2022 04:41 PM - Carlos Alberto - Ardila Otero - Se divulgó y se hizo seguimiento permanente a las carpetas de los estudiantes practicantes en ONEDRIVE con el fin de monitorear la información entregada por parte de los estudiantes y/o docentes.
Se evidencia un buen comportamiento en la entrega oportuna de la información.  
04/08/2022 03:53 PM - Carlos Alberto - Ardila Otero - Para el segundo semestre del año se tienen elaboradas las carpetas de todos los practicantes, se subirán al OneDrive y se compartirá el link con cada uno de los docentes asesores de práctica.
Se envío al Sistema de Gestión de Calidad los listados de los estudiantes que harán sus prácticas durante el semestres 2022-2, al igual que los Docentes asesores de dichas prácticas; por lo anterior ya se asignaron los usuarios y contraseñas de la plataforma KAWAK y estamos a la espera de la capacitación correspondiente.  
06/05/2022 08:34 AM - Carlos Alberto - Ardila Otero - Se elaboró una carpeta con los estudiantes por cada grupo de practicantes, se clasificaron por: Programa, Tipo de Práctica, Docente asignado y Facultad.
Se notificó a todos los estudiantes practicantes mediante correos electrónicos institucionales, las obligaciones a las que deben responder para el desarrollo normal de sus prácticas; se les capacitó en el uso y diligenciamiento de los formatos y se les enviaron a los correos electrónicos.
Se elaboro en excel una matriz de seguimiento de cada uno de los grupos de prácticas y se revisa diariamente el correo electrónico con el fin de descargar y actualizar la información de cada uno de los estudiantes.
Se envía copia de esta información a cada docente para su verificación y coherencia con la labor que les corresponde a ellos frente al seguimiento de sus alumnos.
Se adjunto archivo resumen entregado a la Rectoría, éste esta actualizado permanentemente. </t>
    </r>
  </si>
  <si>
    <t>riesgo ID508</t>
  </si>
  <si>
    <r>
      <rPr>
        <b/>
        <sz val="9"/>
        <rFont val="Calibri"/>
        <family val="2"/>
        <scheme val="minor"/>
      </rPr>
      <t xml:space="preserve">Riesgo:  508:  </t>
    </r>
    <r>
      <rPr>
        <sz val="9"/>
        <rFont val="Calibri"/>
        <family val="2"/>
        <scheme val="minor"/>
      </rPr>
      <t xml:space="preserve">Demora en la titulación por modalidades de trabajo de grado (Demora en la titulación por modalidades de trabajo de grado Se presentan demoras en el proceso de gestión de las modalidades de trabajo de grado de los estudiantes de los programas de la facultad, generando dilación para la obtención del título.)  
</t>
    </r>
    <r>
      <rPr>
        <b/>
        <sz val="9"/>
        <rFont val="Calibri"/>
        <family val="2"/>
        <scheme val="minor"/>
      </rPr>
      <t xml:space="preserve">Tratamiento:  </t>
    </r>
    <r>
      <rPr>
        <sz val="9"/>
        <rFont val="Calibri"/>
        <family val="2"/>
        <scheme val="minor"/>
      </rPr>
      <t xml:space="preserve"> 
Ampliar la oferta semestral de las modalidades de grado a través de diplomados con opción de grado para los estudiantes de pregrado de la facultad, con una programación anual.</t>
    </r>
  </si>
  <si>
    <r>
      <rPr>
        <b/>
        <sz val="10"/>
        <rFont val="Calibri"/>
        <family val="2"/>
        <scheme val="minor"/>
      </rPr>
      <t xml:space="preserve">Cerrado y permanente: </t>
    </r>
    <r>
      <rPr>
        <sz val="10"/>
        <rFont val="Calibri"/>
        <family val="2"/>
        <scheme val="minor"/>
      </rPr>
      <t>Se creó carpetas compartidas con los informes de movilidad y datos estadísticos para los programas académicos, link que fue enviado a las Facultades para retroalimentación y mantenerlos informados  
16/09/2022 11:32 AM - Ángela María - Arias Toro - La información recolectada a la fecha es de gran valor para el proceso y el saber extraer los datos e interpretarlos se transforma en un insumo de gran valor para la administración académica y toma de decisiones. Más se debe continuar en un proceso de ordenamiento antes de pasar a ser una base de datos abierta (ej KAWAK / carpeta datos ORI,) ya que llevaría a dar pie a confusiones y/o interpretaciones erróneas.
Es necesario recalcar, la importancia de un sistema de información radica en la eficiencia en la correlación de una gran cantidad de datos ingresados a través de procesos diseñados para cada área con el objetivo de producir información válida para la posterior toma de decisiones. Este es el primer paso a seguir, es normalizar la recolección de datos, posteriormente pasar a pensar en la evaluación de herramienta informática que evite los reprocesos y lleve a mejorar la captura de datos.
Documento entregado a Iso Calidad - Calidad Académica , dir Planeación, Rector seccional, Presidencia seccional.</t>
    </r>
  </si>
  <si>
    <r>
      <rPr>
        <b/>
        <sz val="11"/>
        <color rgb="FFFF0000"/>
        <rFont val="Calibri"/>
        <family val="2"/>
        <scheme val="minor"/>
      </rPr>
      <t>En proceso (65%)</t>
    </r>
    <r>
      <rPr>
        <sz val="11"/>
        <rFont val="Calibri"/>
        <family val="2"/>
        <scheme val="minor"/>
      </rPr>
      <t>:  A partir del mes de marzo se retomaron las reuniones con la Coordinación de calidad (viernes en la mañana) para hacer nuevamente revisión de la norma NTC5906 con el fin de actualizar la documentación e identificar nuevas prácticas para la mejora continua.</t>
    </r>
  </si>
  <si>
    <r>
      <rPr>
        <b/>
        <sz val="11"/>
        <rFont val="Calibri"/>
        <family val="2"/>
        <scheme val="minor"/>
      </rPr>
      <t>Cerrado y permanente</t>
    </r>
    <r>
      <rPr>
        <sz val="11"/>
        <rFont val="Calibri"/>
        <family val="2"/>
        <scheme val="minor"/>
      </rPr>
      <t xml:space="preserve">:  </t>
    </r>
    <r>
      <rPr>
        <sz val="7"/>
        <rFont val="Calibri"/>
        <family val="2"/>
        <scheme val="minor"/>
      </rPr>
      <t xml:space="preserve">13/12/2022 03:49 PM - Adriana Patricia - Oyuela Lopez - Fase 2. Elaboración de la ficha del caracterización del proyecto "prototipo modelo de biblioteca sede belmonte" y presentación ante el Comité Seccional de Biblioteca para su revisión, sugerencia y aprobación para iniciar con el proceso de ejecución del proyecto (18 de octubre de 2022).
Última modificación: 01/12/2022 04:58 PM
Este año se logró trabajar de manera integrada con los procesos de proyección social e investigación.
Cerrado y permanente.  
01/12/2022 04:53 PM - Adriana Patricia - Oyuela Lopez - Año 2022. Se realiza la presentación de la ficha de Caracterización del proyecto CRAI para la seccional Pereira ante el Comité Seccional de Biblioteca. (octubre 18 2022) donde se sugiere por parte del comité.
La Dra. Luisa Fernanda comenta que conoció la transformación de la biblioteca del externado es un manejo multimedia absoluto, ya que tuvo como par de visitar la institución, tuvo un código, donde la presentación de la biblioteca es digital, presta libros, repositorio, consultas en libros digitales, apoyo y creación de los recursos y presentación de las áreas, centros de recursos, inducciones. Es la necesidad de ponernos a tono con esa tendencia.
Recomienda: que se incluya en el presupuesto las necesidades de temas digitales que apoyen el proceso ya que es un tema nacional. Y el tema de los espacios, contemplar el tema visual y de colores, atraer a los jóvenes con un diseño moderno y actual, espacio de conocimiento y creación donde se comparte el lenguaje del joven.
El comité queda comprometido a incluir dentro del presupuesto del 2023-2024 previa entrega de la información de biblioteca de las necesidades que se tienen estipuladas para el desarrollo del proyecto.
Para el año 2023, se inicia con la fase 1 y la presentación ante las directivas para dar comienzo al proyecto fase 1.
Última modificación: 01/12/2022 04:57 PM  
</t>
    </r>
  </si>
  <si>
    <r>
      <rPr>
        <b/>
        <sz val="11"/>
        <color rgb="FFFF0000"/>
        <rFont val="Calibri"/>
        <family val="2"/>
        <scheme val="minor"/>
      </rPr>
      <t xml:space="preserve">En Proceso (60%):  </t>
    </r>
    <r>
      <rPr>
        <sz val="11"/>
        <rFont val="Calibri"/>
        <family val="2"/>
        <scheme val="minor"/>
      </rPr>
      <t xml:space="preserve">Este riesgo se identificó en el año 2021 y continúa para el año 2022, donde se tienen los siguientes avances:  </t>
    </r>
    <r>
      <rPr>
        <b/>
        <sz val="11"/>
        <color rgb="FFFF0000"/>
        <rFont val="Calibri"/>
        <family val="2"/>
        <scheme val="minor"/>
      </rPr>
      <t xml:space="preserve">
</t>
    </r>
    <r>
      <rPr>
        <sz val="11"/>
        <rFont val="Calibri"/>
        <family val="2"/>
        <scheme val="minor"/>
      </rPr>
      <t>30/11/2022 11:30 AM - Maria Teresa - Rodriguez Lugo - Durante esta vigencia se surtieron dos de las etapas necesarias para la implementación de la norma con fines de acreditación, como son: documentación y socialización y capacitación.
Para el próximo año, 2023 se tiene proyectado iniciar la evaluación externa del desempeño de las pruebas a acreditar.  
25/08/2022 10:42 AM - Maria Teresa - Rodriguez Lugo - Se conformó un grupo de trabajo para actualizar la información que solicita la norma. El siguiente paso es implementar la venta de servicios de análisis de pruebas y otros afines y para ello se solicitó la adecuación de un espacio que cumpla con las características que se requieran.  
23/05/2022 04:45 PM - Maria Teresa - Rodriguez Lugo - Se tiene la documentación acorde con la norma ISO 17025, pendiente de capacitación, socialización e implementación por parte del personal competente</t>
    </r>
  </si>
  <si>
    <r>
      <rPr>
        <b/>
        <sz val="11"/>
        <rFont val="Calibri"/>
        <family val="2"/>
        <scheme val="minor"/>
      </rPr>
      <t>Cerrado y permanente:</t>
    </r>
    <r>
      <rPr>
        <sz val="11"/>
        <rFont val="Calibri"/>
        <family val="2"/>
        <scheme val="minor"/>
      </rPr>
      <t xml:space="preserve"> 07/12/2022 09:31 AM - Luisa Fernanda - Hurtado Castrillon - La Rectoría seccional aprobó la realización de Diplomados con opción de grado, con el fin de ampliar la oferta de modalidades a través del mecanismo de Diplomado con la posibilidad de presentar un artículo de reflexión. Se programó para ejecutar a 2023, el Diplomado de Conciliación en Derecho con opción de grado.  
13/10/2022 09:16 AM - Luisa Fernanda - Hurtado Castrillon - Se esta proyectando un Diplomado con opción de grado en Concilaición en Derecho para oferta en el primer trimestre del 2023 y la progamación de temáticas de diplomados a ofertar para el resto del año.</t>
    </r>
  </si>
  <si>
    <r>
      <rPr>
        <b/>
        <sz val="11"/>
        <rFont val="Calibri"/>
        <family val="2"/>
        <scheme val="minor"/>
      </rPr>
      <t xml:space="preserve">Cerrado y permanente: </t>
    </r>
    <r>
      <rPr>
        <sz val="11"/>
        <rFont val="Calibri"/>
        <family val="2"/>
        <scheme val="minor"/>
      </rPr>
      <t>Se realizo la propuesta.  Se socializo con los integrantes (Decanos - Lideres de Proceso - Rectoria - Planeación - ACA) en el marco del comite academico administrativo la propuesta, se acogio y se establecio como primera  actividad  la caracterización de los estudiantes que no se matricularon financieramente, información que fue presentada por la Directora de Bienestar Universitario.
Desde aseguramiento de la calidad académica, se presentó una iniciativa al Comité académico administrativo de traducir, analizar y crear un documento con el material enviado por la sede principal sobre el resultado de la reunión mundial sobre educación liderado por la UNESCO
Se elaboró un procedimiento seccional prevención de abandono, el cual fue  presentado a los involucrados para revisión y ajuste y actualmente se tiene disponible en el punto de consulta Seccional</t>
    </r>
  </si>
  <si>
    <r>
      <rPr>
        <b/>
        <sz val="11"/>
        <rFont val="Calibri"/>
        <family val="2"/>
        <scheme val="minor"/>
      </rPr>
      <t>Cerrado y permanente</t>
    </r>
    <r>
      <rPr>
        <sz val="11"/>
        <rFont val="Calibri"/>
        <family val="2"/>
        <scheme val="minor"/>
      </rPr>
      <t xml:space="preserve">:  14/12/2022 11:50 AM - Luis Alfonso - Sandoval Perdomo - Se realizó seguimiento a los procesos de investigación y sus 24 actividades que hacen parte de los proyectos 11 y 12 del PIDI, con un índice de cumplimiento del 98%, que contiene el plan de mejora.  
26/07/2022 03:58 PM - Luis Alfonso - Sandoval Perdomo - A través del informe semestral del PIDI (PAT) se realiza seguimiento al plan de mejoramiento,  
02/06/2022 03:53 PM - Luis Alfonso - Sandoval Perdomo - Se socializó el plan de mejoramiento del proceso de investigación de acuerdo a las recomendaciones del CNA.  
</t>
    </r>
  </si>
  <si>
    <t>SEGUIMIENTO
Agosto - Septiembre - Diciembre de 2022</t>
  </si>
  <si>
    <r>
      <rPr>
        <b/>
        <sz val="11"/>
        <rFont val="Calibri"/>
        <family val="2"/>
        <scheme val="minor"/>
      </rPr>
      <t>Cerrado  y permanente:</t>
    </r>
    <r>
      <rPr>
        <sz val="11"/>
        <rFont val="Calibri"/>
        <family val="2"/>
        <scheme val="minor"/>
      </rPr>
      <t xml:space="preserve">  A partir del segundo semestre de 2022, al estudiante   se le entrega oportunamente la certificación de la acreditación en inglés B1 para su grado.  Alineándose así el procedimiento de la Facultad con el CLEUL para dar respuesta a las formas de acreditación del inglés por parte de los estudiantes.  procedimiento al cual se le está haciendo seguimiento para la orientación y debido cumplimiento.
</t>
    </r>
  </si>
  <si>
    <r>
      <rPr>
        <b/>
        <sz val="11"/>
        <rFont val="Calibri"/>
        <family val="2"/>
        <scheme val="minor"/>
      </rPr>
      <t xml:space="preserve">Cerrado y permanente: </t>
    </r>
    <r>
      <rPr>
        <sz val="11"/>
        <rFont val="Calibri"/>
        <family val="2"/>
        <scheme val="minor"/>
      </rPr>
      <t xml:space="preserve"> Se llevaron a cabo 13 Comités institucionales de Proyección Social en las Facultades y Seccional durante la vigencia 2022. Han sido funcionales ya que contribuyen al control y seguimiento de la ejecución de actividades desde los programas y se ha logrado visibilidad y credibilidad por parte de los asistentes ya que generan gran impacto institucional</t>
    </r>
  </si>
  <si>
    <r>
      <rPr>
        <b/>
        <sz val="8"/>
        <rFont val="Calibri"/>
        <family val="2"/>
        <scheme val="minor"/>
      </rPr>
      <t xml:space="preserve">Cerrada y permanente: </t>
    </r>
    <r>
      <rPr>
        <sz val="8"/>
        <rFont val="Calibri"/>
        <family val="2"/>
        <scheme val="minor"/>
      </rPr>
      <t xml:space="preserve"> 
En el transcurso del año 2022, se brindo asesoría al 78% del personal identificado que requería de algún tipo de orientación en este tema. Adicionalmente el día 23 de septiembre se realizo capacitación sobre Sistema General de Pensiones en Colombia a cargo de la Jefe de Área de Derecho Laboral.
Estado: Ejecutado
La base de datos de administrativos, docentes y directores de programa se tiene actualizada a agosto de 2022, en la cual están plenamente identificandos las personas que se les están dando asesoría, así:
Administrativos de 136 se encuentran afiliados a los siguientes fondos, así:
Colpensiones: 61
Colfondos: 5
Protección: 28
Porvenir: 42
De los cuales se les brindará asesoria a 25.
Directores de programa de 13 se encuentran afiliados a los siguientes fondos, así:
Colpensiones: 7
Colfondos: 1
Protección: 3
Porvenir: 2
De los cuales se les brindará asesoria a 6.
Docentes de 244 se encuentran afiliados a los siguientes fondos, así:
Colpensiones: 151
Colfondos: 13
Protección: 31
Porvenir: 48
Skandia:1
De los cuales se les brindará asesoria a 68.
Adicional a lo anterior, se les invitará a la capacitación "Lo que debes saber sobre el sistema general de seguridad social en pensiones" que se tiene prevista para el mes de septiembre.</t>
    </r>
  </si>
  <si>
    <r>
      <rPr>
        <b/>
        <sz val="12"/>
        <rFont val="Calibri"/>
        <family val="2"/>
        <scheme val="minor"/>
      </rPr>
      <t>Cerrado y permanente</t>
    </r>
    <r>
      <rPr>
        <sz val="12"/>
        <rFont val="Calibri"/>
        <family val="2"/>
        <scheme val="minor"/>
      </rPr>
      <t>: Se inició el proceso a partir de enero de 2021, el cual es permanente, se ha enviado correos a todos los proveedores adjuntando el paso a paso para el registro nacional de proveedores, se aclara que si ya hicieron la inscripción solo deben enviar la actualización de los siguientes documentos: RUT del año vigente, certificación bancaria y cámara de comercio.
Cerrada y permanente: a partir del 2023-1 se realizara la capacitación y puesta en marcha de la evaluación de proveedores por sistema seven. la preparación inicial para realizar esta acción de mejora se hizo durante el año 2022 con la identificación de usuarios, asignación de claves preparación de la capacitación, entre otros .
Estado: Ejecutado</t>
    </r>
  </si>
  <si>
    <r>
      <rPr>
        <b/>
        <sz val="5"/>
        <rFont val="Calibri"/>
        <family val="2"/>
        <scheme val="minor"/>
      </rPr>
      <t>Cerrada y permanente</t>
    </r>
    <r>
      <rPr>
        <sz val="5"/>
        <rFont val="Calibri"/>
        <family val="2"/>
        <scheme val="minor"/>
      </rPr>
      <t>:  Durante el segundo semestre del año, se realizó la capacitación en las siguientes temáticas:
CAPACITACIONES EN LA SECCIONAL:
6/09/2022 Personal de servicios generales Capacitación en procedimiento en buenas prácticas de limpieza locativa.
7/09/2022 Funcionarios de archivos de gestión y archivo central. Primeros auxilios en documentos de archivo “conservación documental”
3/10/2022 Funcionarios de archivos de gestión y archivo central. Capacitación “Buenas prácticas en conservación preventiva de archivos”
4/10/2022 Funcionarios de archivos de gestión y archivo central. Capacitación “Buenas prácticas en conservación preventiva de archivos”
TOTAL DE ASISTENTES A LAS CAPACITACIONES EN CONSERVACIÓN DOCUMENTAL: 32
Adicionalmente, como parte de las acciones de mejora para el año 2022, se propuso la sensibilización de las Unidades Administrativas y Académicas de la Seccional sobre la importancia de la apropiación de los procedimientos de Gestión Documental. Esto con el objetivo de optimizar la conservación y la preservación documental de la documentación en soporte físico y electrónico en la Seccional.
Para lo cual, se propuso desde la seccional Cali y Pereira, el diseño de un curso virtual a través de la plataforma E-Learning de la Universidad, el primer curso virtual de carácter administrativo, denominado “Aplicación de TRD, organización y transferencia documental”, el cual fue construido de manera colaborativa por los equipos de Gestión Documental y de E-Learning a nivel nacional.
Los módulos impartidos en la capacitación: Modulo 1, Metodología para la actualización de la TRD v2; Modulo 2, Aspectos genéricos para la aplicación de TRD, Transferencias documentales y eliminación documental. Módulo 3, Aspectos genéricos para la organización de archivos en soporte electrónico. En este último, tuve la oportunidad de participar como profesora dictando todo el módulo de gestión electrónica a nivel nacional.
Dirigido al personal administrativo de niveles Técnico, Asistencial y Auxiliar y también, para Jefes, Líderes y Profesionales que tengan bajo su responsabilidad el proceso de organización documental en los Archivos de Gestión.
Resultados: Curso Virtual con una duración de 8 horas, dentro de las cuales, 6 horas trabajo autónomo en plataforma y 2 horas sincrónica. Los días en que se realizaron las clases sincrónicas fueron: 31 de agosto, 5 y 9 de septiembre, de 2:00 pm a 5:00 pm a través de la plataforma Microsoft Teams
Total, de Asistencia A Nivel Nacional: 502 Asistentes de las 7 Seccionales.
Total, Seccional Pereira: 77 Asistentes de todas las oficinas de la Seccional.  
17/08/2022 03:22 PM - Anyela - Rodriguez Padilla - Para el primer semestre del año 2022, se programo las siguientes capacitaciones y acompañamientos donde las temáticas fueron las siguientes:
1. Capacitación Procesos Técnicos y/o TRD
2. Asesoría y Acompañamiento en Casos Específicos y/o Apoyo.
3. Visita de verificación de cumplimiento de procedimientos institucionales
Las oficinas que recibieron de capacitación y/o acompañamiento fueron las siguientes:
0170 MERCADEO
1252 PRESUPUESTO
1400 SISTEMAS E INFORMACIÓN
1450 ADMINISTRACIÓN DE PERSONAL
1507 COORDINACIÓN DE EGRESADOS
1550 GESTIÓN AMBIENTAL
3040 DIRECCIÓN DE EDUCACIÓN CONTINUADA
3050 CENTRO DE EMPRENDIMIENTO INNOVACIÓN Y DESARROLLO EMPRESARIAL. CEIDEUL - COORDINACIÓN ACADEMICA
3070 DIRECCIÓN DE PROYECCIÓN SOCIAL
3100 DECANATURA FCS
3110 SECRETARÍA ACADÉMICA FCS
3140 DIRECCIÓN DE PROGRAMAS PREGRADO FCS
3210 SECRETARÍA ACADÉMICA FDCPS
3260 CONSULTORIO JURÍDICO
3270 CENTRO DE CONCILIACIÓN - GRATUITO
3270 CENTRO DE CONCILIACIÓN - ONOROSO
3310 SECRETARÍA ACADÉMICA FI
3350 LABORATORIOS FI
3410 SECRETARÍA ACADÉMICA FCEAC
5000 ORI OFICINA DE RELACIONES INTERINSTITUCIONALES
Última modificación: 23/01/2023 09:40 AM</t>
    </r>
  </si>
  <si>
    <r>
      <rPr>
        <b/>
        <sz val="11"/>
        <rFont val="Calibri"/>
        <family val="2"/>
        <scheme val="minor"/>
      </rPr>
      <t>Cerrada y permanente:</t>
    </r>
    <r>
      <rPr>
        <sz val="11"/>
        <rFont val="Calibri"/>
        <family val="2"/>
        <scheme val="minor"/>
      </rPr>
      <t xml:space="preserve">  Se está realizando seguimiento diariamente sobre 3 aspectos:
1. Digitación inicial por parte de Pagaduría, se revisa en Contabilidad antes de la transmisión
2. Se entra todos los días al portal de FACTURE, para verificar de los enviados, cuál de ellos ha sido rechazado, para verificar las razones y poder corregir si es del caso, o dar el parte a los sistemas SEVEN y FACTURE para buscar la solución del problema
3. De las que pasaron correctamente, se realiza un informe con destino a la Auditoría de control interno y a la Revisoría fiscal</t>
    </r>
  </si>
  <si>
    <r>
      <rPr>
        <b/>
        <sz val="11"/>
        <rFont val="Calibri"/>
        <family val="2"/>
        <scheme val="minor"/>
      </rPr>
      <t xml:space="preserve">Cerrada y permanente:  
</t>
    </r>
    <r>
      <rPr>
        <sz val="11"/>
        <rFont val="Calibri"/>
        <family val="2"/>
        <scheme val="minor"/>
      </rPr>
      <t xml:space="preserve">Durante la vigencia 2022, se tuvo la participación de 47 emprendedores, logrando mayor visibilidad y crecimiento de sus cliente dentro de la comunidad unilibrista,
Para el 2023, se encuentra en desarrollo la plataforma virtual del proyecto de comercio eléctrico, previa aprobación por las áreas competentes. 
</t>
    </r>
  </si>
  <si>
    <t xml:space="preserve">En la Seccional  durante el año 2022, se  identificaron  21 riesgos y  21  oportunidades para mitigar o eliminar los riesgos de tipo estratégico (3), operativo (10), tecnológico (3), normativo (4) y financiero (1), los cuales se encuentran registrados en el kawak  con un porcentaje de mitigación del 90,48%.  Los dos riesgos que aún se encuentran en proceso de mitigación y que continúan con el plan de tratamiento  son:
1. Riesgo: No acreditación del laboratorio de investigación del programa de Microbiologíaen ISO 17025
2. Riesgo: Que no se obtenga la certificación del centro de conciliación del consultorio jurídico bajo la norma NTC5906 de 2012
</t>
  </si>
  <si>
    <t>UNIVERSIDAD LIBRE SECCIONAL PEREIRA
CONSOLIDADO RIESGOS Y OPORTUNIDADES  2023</t>
  </si>
  <si>
    <t>SEGUIMIENTO
Agosto - Septiembre - Diciembre de 2023</t>
  </si>
  <si>
    <t>riesgo ID 527</t>
  </si>
  <si>
    <r>
      <rPr>
        <b/>
        <sz val="10"/>
        <rFont val="Calibri"/>
        <family val="2"/>
        <scheme val="minor"/>
      </rPr>
      <t>Riesgo</t>
    </r>
    <r>
      <rPr>
        <sz val="10"/>
        <rFont val="Calibri"/>
        <family val="2"/>
        <scheme val="minor"/>
      </rPr>
      <t xml:space="preserve">: Que el personal designado para el desarrollo del proyecto CRAI no tenga la competencia para su ejecución, por falta de capacitación y asesoría permanente.
</t>
    </r>
    <r>
      <rPr>
        <b/>
        <sz val="10"/>
        <rFont val="Calibri"/>
        <family val="2"/>
        <scheme val="minor"/>
      </rPr>
      <t xml:space="preserve">Oportunidad de mejora: </t>
    </r>
    <r>
      <rPr>
        <sz val="10"/>
        <rFont val="Calibri"/>
        <family val="2"/>
        <scheme val="minor"/>
      </rPr>
      <t xml:space="preserve"> Realizar una excelente selección del personal para el desarrollo del proyecto CRAI Y llevar a cabo capacitaciones y acompañamiento permanente.</t>
    </r>
  </si>
  <si>
    <r>
      <t xml:space="preserve">riesgo ID 483
Centro de conciliación CJ
</t>
    </r>
    <r>
      <rPr>
        <b/>
        <sz val="11"/>
        <color rgb="FFFF0000"/>
        <rFont val="Calibri"/>
        <family val="2"/>
        <scheme val="minor"/>
      </rPr>
      <t>(Identif.2022)</t>
    </r>
  </si>
  <si>
    <t>riesgo ID 531
Prácticas</t>
  </si>
  <si>
    <r>
      <rPr>
        <b/>
        <sz val="10"/>
        <rFont val="Calibri"/>
        <family val="2"/>
        <scheme val="minor"/>
      </rPr>
      <t>Riesgo</t>
    </r>
    <r>
      <rPr>
        <sz val="10"/>
        <rFont val="Calibri"/>
        <family val="2"/>
        <scheme val="minor"/>
      </rPr>
      <t xml:space="preserve">: Extemporaneidad y/o mal diligenciamiento de la información y formatos de prácticas:  Demoras en la expedición de paz y salvos de realización de prácticas por incumplimiento en los tiempos para el envío de la documentación requerida de los practicantes, por las entregas incompletas de dicha documentación y/o por el mal diligenciamiento de la misma.  
</t>
    </r>
    <r>
      <rPr>
        <b/>
        <sz val="10"/>
        <rFont val="Calibri"/>
        <family val="2"/>
        <scheme val="minor"/>
      </rPr>
      <t>Tratamiento</t>
    </r>
    <r>
      <rPr>
        <sz val="10"/>
        <rFont val="Calibri"/>
        <family val="2"/>
        <scheme val="minor"/>
      </rPr>
      <t>: 
Acompañamiento permanente al proceso de práctica</t>
    </r>
  </si>
  <si>
    <r>
      <rPr>
        <b/>
        <sz val="11"/>
        <color rgb="FFFF0000"/>
        <rFont val="Calibri"/>
        <family val="2"/>
        <scheme val="minor"/>
      </rPr>
      <t>En proceso (50%):</t>
    </r>
    <r>
      <rPr>
        <sz val="11"/>
        <rFont val="Calibri"/>
        <family val="2"/>
        <scheme val="minor"/>
      </rPr>
      <t xml:space="preserve">  Verificación de las listas de chequeo de los practicantes en el primer semestre de 2023-1</t>
    </r>
  </si>
  <si>
    <t>riesgo ID 534
Dirección PS</t>
  </si>
  <si>
    <r>
      <rPr>
        <b/>
        <sz val="10"/>
        <rFont val="Calibri"/>
        <family val="2"/>
        <scheme val="minor"/>
      </rPr>
      <t xml:space="preserve">Riesgo: </t>
    </r>
    <r>
      <rPr>
        <sz val="10"/>
        <rFont val="Calibri"/>
        <family val="2"/>
        <scheme val="minor"/>
      </rPr>
      <t xml:space="preserve">Que no se cumpla la totalidad de la oferta de educación continuada planeada para la vigencia actual por no cumplir con los puntos de equilibrio establecidos por la universidad, por ofertas externas que manejen tarifas más bajas, entre otros.  
</t>
    </r>
    <r>
      <rPr>
        <b/>
        <sz val="10"/>
        <rFont val="Calibri"/>
        <family val="2"/>
        <scheme val="minor"/>
      </rPr>
      <t>Tratamiento</t>
    </r>
    <r>
      <rPr>
        <sz val="10"/>
        <rFont val="Calibri"/>
        <family val="2"/>
        <scheme val="minor"/>
      </rPr>
      <t>: Seguimiento y control permanente del plan de trabajo de la oferta de educación continuada</t>
    </r>
  </si>
  <si>
    <t>riesgo ID 535
Centro de conciliación CJ</t>
  </si>
  <si>
    <r>
      <rPr>
        <b/>
        <sz val="10"/>
        <rFont val="Calibri"/>
        <family val="2"/>
        <scheme val="minor"/>
      </rPr>
      <t>Riesgo</t>
    </r>
    <r>
      <rPr>
        <sz val="10"/>
        <rFont val="Calibri"/>
        <family val="2"/>
        <scheme val="minor"/>
      </rPr>
      <t xml:space="preserve">: Incumplimiento en los términos estipulados para dar respuesta a los procesos, asesorías, entre otros, por alta demanda y desconocimiento de los estudiantes practicantes en algunos temas  
</t>
    </r>
    <r>
      <rPr>
        <b/>
        <sz val="10"/>
        <rFont val="Calibri"/>
        <family val="2"/>
        <scheme val="minor"/>
      </rPr>
      <t>Tratamiento</t>
    </r>
    <r>
      <rPr>
        <sz val="10"/>
        <rFont val="Calibri"/>
        <family val="2"/>
        <scheme val="minor"/>
      </rPr>
      <t>: 
1. Realizar capacitaciones permanentes a estudiantes y docentes, de acuerdo a necesidades detectadas. 
2. Implementar estrategias de motivación y sensibilización a los estudiantes prácticas destacados en mes.</t>
    </r>
  </si>
  <si>
    <t>DIRECCIÓN ESTRATÉGICA</t>
  </si>
  <si>
    <r>
      <t xml:space="preserve">Riesgo ID 405
</t>
    </r>
    <r>
      <rPr>
        <b/>
        <sz val="11"/>
        <color rgb="FFFF0000"/>
        <rFont val="Calibri"/>
        <family val="2"/>
        <scheme val="minor"/>
      </rPr>
      <t>Nacional  Identificado en el año 2021</t>
    </r>
  </si>
  <si>
    <r>
      <rPr>
        <b/>
        <sz val="10"/>
        <rFont val="Calibri"/>
        <family val="2"/>
        <scheme val="minor"/>
      </rPr>
      <t xml:space="preserve">Riesgo (SGC): </t>
    </r>
    <r>
      <rPr>
        <sz val="8"/>
        <rFont val="Calibri"/>
        <family val="2"/>
        <scheme val="minor"/>
      </rPr>
      <t xml:space="preserve">
Las auditorías internas de la calidad pueden presentar desviaciones en el cumplimiento del objetivo y criterios auditar; debido a la realización de los auditorias de manera remota.  
</t>
    </r>
    <r>
      <rPr>
        <b/>
        <sz val="10"/>
        <rFont val="Calibri"/>
        <family val="2"/>
        <scheme val="minor"/>
      </rPr>
      <t xml:space="preserve">
Tratamiento: </t>
    </r>
    <r>
      <rPr>
        <sz val="8"/>
        <rFont val="Calibri"/>
        <family val="2"/>
        <scheme val="minor"/>
      </rPr>
      <t xml:space="preserve">
Reuniones individuales o grupales con los auditores para aclarar dudas e inquietudes que se presenten para la ejecución de auditorías internas de calidad en la Seccional Pereira</t>
    </r>
  </si>
  <si>
    <t xml:space="preserve">Riesgo ID 529
</t>
  </si>
  <si>
    <t xml:space="preserve">Reputacional </t>
  </si>
  <si>
    <r>
      <rPr>
        <b/>
        <sz val="10"/>
        <rFont val="Calibri"/>
        <family val="2"/>
        <scheme val="minor"/>
      </rPr>
      <t xml:space="preserve">Riesgo (ACA): </t>
    </r>
    <r>
      <rPr>
        <sz val="8"/>
        <rFont val="Calibri"/>
        <family val="2"/>
        <scheme val="minor"/>
      </rPr>
      <t xml:space="preserve">
Que no se cumpla con la cuota de programas acreditados, para obtener el porcentaje de programas, que exigen los lineamientos del CNA, con el fin de obtener la renovación de la acreditación Institucional como mínimo por 8 años </t>
    </r>
    <r>
      <rPr>
        <b/>
        <sz val="10"/>
        <rFont val="Calibri"/>
        <family val="2"/>
        <scheme val="minor"/>
      </rPr>
      <t xml:space="preserve">
Tratamiento: </t>
    </r>
    <r>
      <rPr>
        <sz val="8"/>
        <rFont val="Calibri"/>
        <family val="2"/>
        <scheme val="minor"/>
      </rPr>
      <t xml:space="preserve">
1. Aplicación del instrumento de diagnóstico para verificar las condiciones de cada uno de los programas 
2. Diligenciamiento del instrumento de registro de actividades de las estrategias a seguir para lograr la acreditación de las maestrías 
3. Elaboración del diagnóstico identificando las brechas de cada programa acreditable 
4. Elaboración del plan de acción para desarrollarse a partir del año 2024</t>
    </r>
  </si>
  <si>
    <t>Riesgo ID 548</t>
  </si>
  <si>
    <t>riesgo ID 544</t>
  </si>
  <si>
    <r>
      <rPr>
        <b/>
        <sz val="11"/>
        <rFont val="Calibri"/>
        <family val="2"/>
        <scheme val="minor"/>
      </rPr>
      <t>Riesgo (Egresados y bolsa de empleo)</t>
    </r>
    <r>
      <rPr>
        <sz val="8"/>
        <rFont val="Calibri"/>
        <family val="2"/>
        <scheme val="minor"/>
      </rPr>
      <t xml:space="preserve">: 
No tener copia de seguridad del archivo de hoja de vida de los egresados para las vacantes ofertadas por las empresas,lo que no permitiría hacer trazabilidad, control y seguimiento de la vinculación laboral de los egresados  
</t>
    </r>
    <r>
      <rPr>
        <b/>
        <sz val="11"/>
        <rFont val="Calibri"/>
        <family val="2"/>
        <scheme val="minor"/>
      </rPr>
      <t xml:space="preserve">Tratamiento: </t>
    </r>
    <r>
      <rPr>
        <sz val="8"/>
        <rFont val="Calibri"/>
        <family val="2"/>
        <scheme val="minor"/>
      </rPr>
      <t xml:space="preserve"> Subir a la nube la carpeta de hoja de vida de egresados para tener mayor seguridad de la información, con el fin de garantizar la información estadística de egresados vinculados laboralmente.</t>
    </r>
  </si>
  <si>
    <r>
      <rPr>
        <b/>
        <sz val="11"/>
        <rFont val="Calibri"/>
        <family val="2"/>
        <scheme val="minor"/>
      </rPr>
      <t>Riesgo (Salud)</t>
    </r>
    <r>
      <rPr>
        <sz val="8"/>
        <rFont val="Calibri"/>
        <family val="2"/>
        <scheme val="minor"/>
      </rPr>
      <t xml:space="preserve">: 
Que no se garantice el mantenimiento y sostenimiento de la sala de lactancia en la sede de Belmonte. y se incumpla lo establecido en la resolución 2423 de 2018 
</t>
    </r>
    <r>
      <rPr>
        <b/>
        <sz val="11"/>
        <rFont val="Calibri"/>
        <family val="2"/>
        <scheme val="minor"/>
      </rPr>
      <t xml:space="preserve">Tratamiento:  </t>
    </r>
    <r>
      <rPr>
        <sz val="8"/>
        <rFont val="Calibri"/>
        <family val="2"/>
        <scheme val="minor"/>
      </rPr>
      <t>Implementación de la sala amiga de la familia lactante en el entorno laboral en la sede de Belmonte:
1. Diligenciar formato de asistencia
2. Diligenciar formato de limpieza y desinfección de la sala
3. Dligenciar formato de temperatura de la nevera</t>
    </r>
  </si>
  <si>
    <r>
      <rPr>
        <b/>
        <sz val="11"/>
        <rFont val="Calibri"/>
        <family val="2"/>
        <scheme val="minor"/>
      </rPr>
      <t>Cerrada y permanente:  Se</t>
    </r>
    <r>
      <rPr>
        <sz val="11"/>
        <rFont val="Calibri"/>
        <family val="2"/>
        <scheme val="minor"/>
      </rPr>
      <t xml:space="preserve"> tiene implementada la Sala de lactancia en la sede Belmonte cumpliendo con la resolución 2423 de 2018</t>
    </r>
  </si>
  <si>
    <r>
      <t xml:space="preserve">riesgo ID 376 </t>
    </r>
    <r>
      <rPr>
        <b/>
        <sz val="11"/>
        <color rgb="FFFF0000"/>
        <rFont val="Calibri"/>
        <family val="2"/>
        <scheme val="minor"/>
      </rPr>
      <t>(Identificado en el año 2021)</t>
    </r>
  </si>
  <si>
    <t>riesgo ID 536</t>
  </si>
  <si>
    <r>
      <rPr>
        <b/>
        <sz val="12"/>
        <rFont val="Calibri"/>
        <family val="2"/>
        <scheme val="minor"/>
      </rPr>
      <t>Riesgo</t>
    </r>
    <r>
      <rPr>
        <sz val="10"/>
        <rFont val="Calibri"/>
        <family val="2"/>
        <scheme val="minor"/>
      </rPr>
      <t xml:space="preserve">:  No obtención de la acreditación en los 3 programas de la Facultad de Ciencias de la Salud, Exactas y Naturales por bajos resultados en las pruebas Saber Pro: Resultados por debajo de la media en las competencias genéricas de las pruebas saber pro local , regional, institucional y en los grupos de referencia    
</t>
    </r>
    <r>
      <rPr>
        <b/>
        <sz val="10"/>
        <rFont val="Calibri"/>
        <family val="2"/>
        <scheme val="minor"/>
      </rPr>
      <t>Tratamiento:</t>
    </r>
    <r>
      <rPr>
        <sz val="10"/>
        <rFont val="Calibri"/>
        <family val="2"/>
        <scheme val="minor"/>
      </rPr>
      <t xml:space="preserve">  Elaboración e implementación del plan de acción para el mejoramiento de resultados de pruebas Saber Pro, de acuerdo con las necesidades detectadas en cada vigencia</t>
    </r>
  </si>
  <si>
    <t>riesgo ID545</t>
  </si>
  <si>
    <r>
      <rPr>
        <b/>
        <sz val="9"/>
        <rFont val="Calibri"/>
        <family val="2"/>
        <scheme val="minor"/>
      </rPr>
      <t xml:space="preserve">Riesgo: </t>
    </r>
    <r>
      <rPr>
        <sz val="9"/>
        <rFont val="Calibri"/>
        <family val="2"/>
        <scheme val="minor"/>
      </rPr>
      <t xml:space="preserve"> La no acreditación de las maestrías de derecho penal y administrativo, porque no se cumplan con los tiempos establecidos en el plan de trabajo
</t>
    </r>
    <r>
      <rPr>
        <b/>
        <sz val="9"/>
        <rFont val="Calibri"/>
        <family val="2"/>
        <scheme val="minor"/>
      </rPr>
      <t xml:space="preserve">Tratamiento:  </t>
    </r>
    <r>
      <rPr>
        <sz val="9"/>
        <rFont val="Calibri"/>
        <family val="2"/>
        <scheme val="minor"/>
      </rPr>
      <t xml:space="preserve"> Seguimiento y control a la ejecución del  plan de trabajo para la acreditación de maestrías en derecho penal y administrativo,
</t>
    </r>
  </si>
  <si>
    <t>riesgo ID 555</t>
  </si>
  <si>
    <r>
      <rPr>
        <b/>
        <sz val="9"/>
        <rFont val="Calibri"/>
        <family val="2"/>
        <scheme val="minor"/>
      </rPr>
      <t>Riesgo:</t>
    </r>
    <r>
      <rPr>
        <sz val="9"/>
        <rFont val="Calibri"/>
        <family val="2"/>
        <scheme val="minor"/>
      </rPr>
      <t xml:space="preserve"> Que no se logre culminar satisfactoriamente la elaboración del documento maestro bajo el concepto multicampus (Barranquilla, Cartagena, Cali y Pereira) para el programa de pregrado de Administración Logística por entrega extemporánea de dicho documento por otras seccionales  
</t>
    </r>
    <r>
      <rPr>
        <b/>
        <sz val="9"/>
        <rFont val="Calibri"/>
        <family val="2"/>
        <scheme val="minor"/>
      </rPr>
      <t xml:space="preserve">
Tratamiento:  </t>
    </r>
    <r>
      <rPr>
        <sz val="9"/>
        <rFont val="Calibri"/>
        <family val="2"/>
        <scheme val="minor"/>
      </rPr>
      <t>Reuniones recurrentes para el seguimiento y control de la ejecución del plan de actividades para la creación del programa de Administración logística</t>
    </r>
  </si>
  <si>
    <r>
      <rPr>
        <b/>
        <sz val="9"/>
        <rFont val="Calibri"/>
        <family val="2"/>
        <scheme val="minor"/>
      </rPr>
      <t xml:space="preserve">Riesgo: </t>
    </r>
    <r>
      <rPr>
        <sz val="9"/>
        <rFont val="Calibri"/>
        <family val="2"/>
        <scheme val="minor"/>
      </rPr>
      <t xml:space="preserve"> No obtener la acreditación de alta calidad de los programas de ingeniería de sistemas e ingeniería financiera por no cumplimiento de los factores y características de la acreditación  
</t>
    </r>
    <r>
      <rPr>
        <b/>
        <sz val="9"/>
        <rFont val="Calibri"/>
        <family val="2"/>
        <scheme val="minor"/>
      </rPr>
      <t>Tratamiento:</t>
    </r>
    <r>
      <rPr>
        <sz val="9"/>
        <rFont val="Calibri"/>
        <family val="2"/>
        <scheme val="minor"/>
      </rPr>
      <t xml:space="preserve">  Operacionalización de los comités y seguimiento y control a las actividades propuestas. Seguimiento y control permanente</t>
    </r>
  </si>
  <si>
    <t>riesgo 528</t>
  </si>
  <si>
    <t>riesgo ID 550</t>
  </si>
  <si>
    <r>
      <rPr>
        <b/>
        <sz val="12"/>
        <rFont val="Calibri"/>
        <family val="2"/>
        <scheme val="minor"/>
      </rPr>
      <t>Riesgo</t>
    </r>
    <r>
      <rPr>
        <sz val="10"/>
        <rFont val="Calibri"/>
        <family val="2"/>
        <scheme val="minor"/>
      </rPr>
      <t xml:space="preserve">:  Perdida en la clasificación de grupos y reconocimiento docentes, por nuevos términos de referencia de la convocatoria 
</t>
    </r>
    <r>
      <rPr>
        <b/>
        <sz val="11"/>
        <rFont val="Calibri"/>
        <family val="2"/>
        <scheme val="minor"/>
      </rPr>
      <t>Tratamiento</t>
    </r>
    <r>
      <rPr>
        <sz val="10"/>
        <rFont val="Calibri"/>
        <family val="2"/>
        <scheme val="minor"/>
      </rPr>
      <t>:  
1-Socialización y acompañamiento de los términos de términos de referencia, 
2-Capacitación</t>
    </r>
  </si>
  <si>
    <t>riesgo ID 547</t>
  </si>
  <si>
    <r>
      <t xml:space="preserve">riesgo ID 167
</t>
    </r>
    <r>
      <rPr>
        <b/>
        <sz val="11"/>
        <color rgb="FFFF0000"/>
        <rFont val="Calibri"/>
        <family val="2"/>
        <scheme val="minor"/>
      </rPr>
      <t>(2019)</t>
    </r>
  </si>
  <si>
    <t>riesgo ID 540</t>
  </si>
  <si>
    <r>
      <rPr>
        <b/>
        <sz val="10"/>
        <rFont val="Calibri"/>
        <family val="2"/>
        <scheme val="minor"/>
      </rPr>
      <t>Riesgo</t>
    </r>
    <r>
      <rPr>
        <sz val="10"/>
        <rFont val="Calibri"/>
        <family val="2"/>
        <scheme val="minor"/>
      </rPr>
      <t xml:space="preserve">:  Que las facultades no ingresen oportunamente los planes de trabajo docente por el sistema SINUGWT, por omisión o por extemporaneidad de los docentes en la entrega de la información que alimentan los planes de trabajo  
</t>
    </r>
    <r>
      <rPr>
        <b/>
        <sz val="10"/>
        <rFont val="Calibri"/>
        <family val="2"/>
        <scheme val="minor"/>
      </rPr>
      <t>Tratamiento:</t>
    </r>
    <r>
      <rPr>
        <sz val="10"/>
        <rFont val="Calibri"/>
        <family val="2"/>
        <scheme val="minor"/>
      </rPr>
      <t xml:space="preserve">  Seguimiento y control por parte de admisiones y registro del ingreso oportuno de los planes de trabajo docentes por el sistema SINUGWT, lo cual también permite la generación de la evaluación docente administrativa</t>
    </r>
  </si>
  <si>
    <r>
      <rPr>
        <b/>
        <sz val="11"/>
        <rFont val="Calibri"/>
        <family val="2"/>
        <scheme val="minor"/>
      </rPr>
      <t>Riesgo</t>
    </r>
    <r>
      <rPr>
        <b/>
        <sz val="8"/>
        <rFont val="Calibri"/>
        <family val="2"/>
        <scheme val="minor"/>
      </rPr>
      <t>:</t>
    </r>
    <r>
      <rPr>
        <sz val="8"/>
        <rFont val="Calibri"/>
        <family val="2"/>
        <scheme val="minor"/>
      </rPr>
      <t xml:space="preserve">  Resistencia al cambio e incurrir en errores como No. De cuenta contable, nombre del producto, bodega y distribución.
Tratamiento</t>
    </r>
    <r>
      <rPr>
        <b/>
        <sz val="10"/>
        <rFont val="Calibri"/>
        <family val="2"/>
        <scheme val="minor"/>
      </rPr>
      <t xml:space="preserve">: </t>
    </r>
    <r>
      <rPr>
        <sz val="10"/>
        <rFont val="Calibri"/>
        <family val="2"/>
        <scheme val="minor"/>
      </rPr>
      <t>Capacitación e implementación de requisiciones por seven de ordenes de compra o servicios .</t>
    </r>
  </si>
  <si>
    <t xml:space="preserve">riesgo ID 551
</t>
  </si>
  <si>
    <r>
      <rPr>
        <b/>
        <sz val="11"/>
        <rFont val="Calibri"/>
        <family val="2"/>
        <scheme val="minor"/>
      </rPr>
      <t>Riesgo</t>
    </r>
    <r>
      <rPr>
        <b/>
        <sz val="8"/>
        <rFont val="Calibri"/>
        <family val="2"/>
        <scheme val="minor"/>
      </rPr>
      <t>:</t>
    </r>
    <r>
      <rPr>
        <sz val="8"/>
        <rFont val="Calibri"/>
        <family val="2"/>
        <scheme val="minor"/>
      </rPr>
      <t xml:space="preserve">  Desabastecimiento de insumos en los cuatro almacenes ( aseo,cafeteria,papeleria, ferretería), lo que generaría mal servicio insatisfacción, mala imagen incumplimiento en las entregas de insumos afectando el indicador. 
</t>
    </r>
    <r>
      <rPr>
        <b/>
        <sz val="10"/>
        <rFont val="Calibri"/>
        <family val="2"/>
        <scheme val="minor"/>
      </rPr>
      <t xml:space="preserve">Tratamiento: </t>
    </r>
    <r>
      <rPr>
        <sz val="8"/>
        <rFont val="Calibri"/>
        <family val="2"/>
        <scheme val="minor"/>
      </rPr>
      <t>STOK DE INVENTARIOS POR MOVIMIENTO :
1* Revisar consumo trimestral con el fin de realizar un promedio de consumo 
2* Sugerido de compra de acuerdo al consumo trimestral para aprobación 
3* en caso de autorización se envía al proveedor y tiempos de entregas</t>
    </r>
  </si>
  <si>
    <t>riesgo ID 539</t>
  </si>
  <si>
    <t>Procesos interno</t>
  </si>
  <si>
    <t>riesgo ID 549</t>
  </si>
  <si>
    <t>riesgo ID542</t>
  </si>
  <si>
    <r>
      <rPr>
        <b/>
        <sz val="10"/>
        <rFont val="Calibri"/>
        <family val="2"/>
        <scheme val="minor"/>
      </rPr>
      <t>Riesgo</t>
    </r>
    <r>
      <rPr>
        <sz val="9"/>
        <rFont val="Calibri"/>
        <family val="2"/>
        <scheme val="minor"/>
      </rPr>
      <t xml:space="preserve">:  Que las unidades administrativas y académicas no cumplan con la aplicación del procedimiento de organización de archivo de gestión en el contexto electrónico, generando con ello la posible perdida de información institucional.   
</t>
    </r>
    <r>
      <rPr>
        <b/>
        <sz val="9"/>
        <rFont val="Calibri"/>
        <family val="2"/>
        <scheme val="minor"/>
      </rPr>
      <t>Tratamiento</t>
    </r>
    <r>
      <rPr>
        <sz val="9"/>
        <rFont val="Calibri"/>
        <family val="2"/>
        <scheme val="minor"/>
      </rPr>
      <t>: Capacitación y asesoría permanente a las oficinas en cuanto a los temas de organización de archivos gestión en el contexto electrónico y físico, con el fin de dar cumplimiento y generar buenas prácticas administrativas en manejo documental.</t>
    </r>
  </si>
  <si>
    <t>Legal y financiero</t>
  </si>
  <si>
    <t>riesgo ID 553</t>
  </si>
  <si>
    <t>riesgo ID 537</t>
  </si>
  <si>
    <r>
      <rPr>
        <b/>
        <sz val="10"/>
        <rFont val="Calibri"/>
        <family val="2"/>
        <scheme val="minor"/>
      </rPr>
      <t>Riesgo</t>
    </r>
    <r>
      <rPr>
        <sz val="10"/>
        <rFont val="Calibri"/>
        <family val="2"/>
        <scheme val="minor"/>
      </rPr>
      <t xml:space="preserve">:  Desactualización de las funciones de los cargos del personal de áreas académicas y administrativas  
</t>
    </r>
    <r>
      <rPr>
        <b/>
        <sz val="10"/>
        <rFont val="Calibri"/>
        <family val="2"/>
        <scheme val="minor"/>
      </rPr>
      <t>Tratamiento</t>
    </r>
    <r>
      <rPr>
        <sz val="10"/>
        <rFont val="Calibri"/>
        <family val="2"/>
        <scheme val="minor"/>
      </rPr>
      <t>:  Actualizar de acuerdo a necesidades, las descripciones de cargo de la Seccional.</t>
    </r>
  </si>
  <si>
    <t>riesgo ID 538</t>
  </si>
  <si>
    <r>
      <rPr>
        <b/>
        <sz val="11"/>
        <rFont val="Calibri"/>
        <family val="2"/>
        <scheme val="minor"/>
      </rPr>
      <t xml:space="preserve">Riesgo:  </t>
    </r>
    <r>
      <rPr>
        <sz val="10"/>
        <rFont val="Calibri"/>
        <family val="2"/>
        <scheme val="minor"/>
      </rPr>
      <t xml:space="preserve">No actulalización información Ferenda a 2023:  Que la sede principal realice cambios significativos a los formatos de Ferenda enviados en 2021, después de tenerlos actualizados a 2023.  </t>
    </r>
    <r>
      <rPr>
        <sz val="11"/>
        <rFont val="Calibri"/>
        <family val="2"/>
        <scheme val="minor"/>
      </rPr>
      <t xml:space="preserve">
</t>
    </r>
    <r>
      <rPr>
        <b/>
        <sz val="11"/>
        <rFont val="Calibri"/>
        <family val="2"/>
        <scheme val="minor"/>
      </rPr>
      <t xml:space="preserve">
Tratamiento:</t>
    </r>
    <r>
      <rPr>
        <sz val="11"/>
        <rFont val="Calibri"/>
        <family val="2"/>
        <scheme val="minor"/>
      </rPr>
      <t xml:space="preserve">  </t>
    </r>
    <r>
      <rPr>
        <sz val="10"/>
        <rFont val="Calibri"/>
        <family val="2"/>
        <scheme val="minor"/>
      </rPr>
      <t>Actualizar Ferenda 2023, en los formatos actuales y de existir algún cambio migrar la información a los formatos que remita la ORI Nacional.</t>
    </r>
  </si>
  <si>
    <r>
      <rPr>
        <b/>
        <sz val="11"/>
        <rFont val="Calibri"/>
        <family val="2"/>
        <scheme val="minor"/>
      </rPr>
      <t>Riesgo</t>
    </r>
    <r>
      <rPr>
        <sz val="11"/>
        <rFont val="Calibri"/>
        <family val="2"/>
        <scheme val="minor"/>
      </rPr>
      <t xml:space="preserve">;  </t>
    </r>
    <r>
      <rPr>
        <sz val="10"/>
        <rFont val="Calibri"/>
        <family val="2"/>
        <scheme val="minor"/>
      </rPr>
      <t xml:space="preserve">Que no haya una programación de los pagos a y que realicen la transferencia sin verificación previa de la auditoría Interna, lo que generaría en caso de inconsistencias, posibles sanciones o detrimento patrimonial  </t>
    </r>
    <r>
      <rPr>
        <sz val="11"/>
        <rFont val="Calibri"/>
        <family val="2"/>
        <scheme val="minor"/>
      </rPr>
      <t xml:space="preserve">
</t>
    </r>
    <r>
      <rPr>
        <b/>
        <sz val="11"/>
        <rFont val="Calibri"/>
        <family val="2"/>
        <scheme val="minor"/>
      </rPr>
      <t>Tratamiento</t>
    </r>
    <r>
      <rPr>
        <sz val="11"/>
        <rFont val="Calibri"/>
        <family val="2"/>
        <scheme val="minor"/>
      </rPr>
      <t xml:space="preserve">:  </t>
    </r>
    <r>
      <rPr>
        <sz val="10"/>
        <rFont val="Calibri"/>
        <family val="2"/>
        <scheme val="minor"/>
      </rPr>
      <t>Recomendar permanentemente a las áreas la necesidad de tener programación previa para los pagos, con el fin que llegue la información oportunamente a la auditoria para realizar la revisión previa</t>
    </r>
  </si>
  <si>
    <r>
      <rPr>
        <b/>
        <sz val="11"/>
        <rFont val="Calibri"/>
        <family val="2"/>
        <scheme val="minor"/>
      </rPr>
      <t xml:space="preserve">Riesgo: </t>
    </r>
    <r>
      <rPr>
        <sz val="11"/>
        <rFont val="Calibri"/>
        <family val="2"/>
        <scheme val="minor"/>
      </rPr>
      <t xml:space="preserve"> </t>
    </r>
    <r>
      <rPr>
        <sz val="10"/>
        <rFont val="Calibri"/>
        <family val="2"/>
        <scheme val="minor"/>
      </rPr>
      <t xml:space="preserve">Exposición a sanción por parte de la DIAN, por no dar cumplimiento la fecha requerida de implementación del cambio </t>
    </r>
    <r>
      <rPr>
        <sz val="11"/>
        <rFont val="Calibri"/>
        <family val="2"/>
        <scheme val="minor"/>
      </rPr>
      <t xml:space="preserve"> 
</t>
    </r>
    <r>
      <rPr>
        <b/>
        <sz val="11"/>
        <rFont val="Calibri"/>
        <family val="2"/>
        <scheme val="minor"/>
      </rPr>
      <t>Tratamiento</t>
    </r>
    <r>
      <rPr>
        <sz val="11"/>
        <rFont val="Calibri"/>
        <family val="2"/>
        <scheme val="minor"/>
      </rPr>
      <t xml:space="preserve">:  </t>
    </r>
    <r>
      <rPr>
        <sz val="10"/>
        <rFont val="Calibri"/>
        <family val="2"/>
        <scheme val="minor"/>
      </rPr>
      <t>Soporte técnico por parte del proveedor tecnológico, para implementar software que nos permita dar cumplimiento a la Resolución de la DIAN sobre el acuse de recibo de las facturas proveedor</t>
    </r>
  </si>
  <si>
    <r>
      <rPr>
        <b/>
        <sz val="11"/>
        <rFont val="Calibri"/>
        <family val="2"/>
        <scheme val="minor"/>
      </rPr>
      <t xml:space="preserve">Riesgo:  </t>
    </r>
    <r>
      <rPr>
        <b/>
        <sz val="10"/>
        <rFont val="Calibri"/>
        <family val="2"/>
        <scheme val="minor"/>
      </rPr>
      <t>R</t>
    </r>
    <r>
      <rPr>
        <sz val="10"/>
        <rFont val="Calibri"/>
        <family val="2"/>
        <scheme val="minor"/>
      </rPr>
      <t xml:space="preserve">iesgo de señalización vial por deterioro de la demarcación existente, nuevas áreas a demarcar, en sede centro y Belmonte  </t>
    </r>
    <r>
      <rPr>
        <sz val="11"/>
        <rFont val="Calibri"/>
        <family val="2"/>
        <scheme val="minor"/>
      </rPr>
      <t xml:space="preserve">
</t>
    </r>
    <r>
      <rPr>
        <b/>
        <sz val="11"/>
        <rFont val="Calibri"/>
        <family val="2"/>
        <scheme val="minor"/>
      </rPr>
      <t>Tratamiento:</t>
    </r>
    <r>
      <rPr>
        <sz val="11"/>
        <rFont val="Calibri"/>
        <family val="2"/>
        <scheme val="minor"/>
      </rPr>
      <t xml:space="preserve">  </t>
    </r>
    <r>
      <rPr>
        <sz val="10"/>
        <rFont val="Calibri"/>
        <family val="2"/>
        <scheme val="minor"/>
      </rPr>
      <t>Señalización de vías en sede centro y Belmonte con el fin de evitar accidentalidad vial vehicular y peatonal</t>
    </r>
  </si>
  <si>
    <r>
      <rPr>
        <b/>
        <sz val="10"/>
        <rFont val="Calibri"/>
        <family val="2"/>
        <scheme val="minor"/>
      </rPr>
      <t xml:space="preserve">Riesgo Gestión Ambiental: </t>
    </r>
    <r>
      <rPr>
        <sz val="8"/>
        <rFont val="Calibri"/>
        <family val="2"/>
        <scheme val="minor"/>
      </rPr>
      <t xml:space="preserve">
Derrame Químicos por Practicas en Laboratorios :  Que se materialice el riesgo de derrame de químicos provenientes de los Laboratorios hacia los desagues de aguas residuales, por mala manipulación de los productos químicos durante las prácticas academicas.  </t>
    </r>
    <r>
      <rPr>
        <b/>
        <sz val="10"/>
        <rFont val="Calibri"/>
        <family val="2"/>
        <scheme val="minor"/>
      </rPr>
      <t xml:space="preserve">
Tratamiento: </t>
    </r>
    <r>
      <rPr>
        <sz val="8"/>
        <rFont val="Calibri"/>
        <family val="2"/>
        <scheme val="minor"/>
      </rPr>
      <t xml:space="preserve">
Seguimiento a la Ejecución Programa de Manejo de Residuos en Laboratorios Académicos conjuntamente con Seguridad y Salud en el Trabajo, con el fin de evitar el derrame de sustancias o residuos químicos a los desagues y una posible contaminación ambiental seguida de sanciones.</t>
    </r>
  </si>
  <si>
    <r>
      <rPr>
        <b/>
        <sz val="11"/>
        <rFont val="Calibri"/>
        <family val="2"/>
        <scheme val="minor"/>
      </rPr>
      <t>Cerrado y permanente:</t>
    </r>
    <r>
      <rPr>
        <sz val="11"/>
        <rFont val="Calibri"/>
        <family val="2"/>
        <scheme val="minor"/>
      </rPr>
      <t xml:space="preserve"> Actualmente se tiene un archivo de banco de hojas de vida en un drive compartido, el cual se actualiza desde el área permanentemente, dando mayor seguridad de la información de los currículos de nuestros egresados (backup)
Estado: Ejecutado</t>
    </r>
  </si>
  <si>
    <t>riesgo ID 554</t>
  </si>
  <si>
    <r>
      <rPr>
        <b/>
        <sz val="11"/>
        <rFont val="Calibri"/>
        <family val="2"/>
        <scheme val="minor"/>
      </rPr>
      <t xml:space="preserve">Cerrado y permanente:  </t>
    </r>
    <r>
      <rPr>
        <sz val="8"/>
        <rFont val="Calibri"/>
        <family val="2"/>
        <scheme val="minor"/>
      </rPr>
      <t>12/07/2023 09:25 AM - José Fernando - Ossa Lopez - La oportunidad de mejora para mitigar el riesgo de falta de abastecimiento permanente dek stock de inventario en el Almacén, se tiene controlado.  
11/05/2023 11:19 AM - José Fernando - Ossa Lopez - Desde final del año 2022, se ha entregado a Gestión Financiera, el sugerido trimestral de todos los insumos y ha generado un impacto positivo en las áreas académicas y administrativas, manteniendo unstock suficiente para satisfacer las necesidades de los usuarios y un stock de reserva para eventos no programados en el trimestre.</t>
    </r>
  </si>
  <si>
    <r>
      <rPr>
        <b/>
        <sz val="10"/>
        <rFont val="Calibri"/>
        <family val="2"/>
        <scheme val="minor"/>
      </rPr>
      <t>Riesgo</t>
    </r>
    <r>
      <rPr>
        <sz val="10"/>
        <rFont val="Calibri"/>
        <family val="2"/>
        <scheme val="minor"/>
      </rPr>
      <t xml:space="preserve">: Que no se obtenga la acreditacion del centro de conciliación del consultorio jurídico bajo la norma NTC5906 de 2012
</t>
    </r>
    <r>
      <rPr>
        <b/>
        <sz val="10"/>
        <rFont val="Calibri"/>
        <family val="2"/>
        <scheme val="minor"/>
      </rPr>
      <t>Tratamiento</t>
    </r>
    <r>
      <rPr>
        <sz val="10"/>
        <rFont val="Calibri"/>
        <family val="2"/>
        <scheme val="minor"/>
      </rPr>
      <t>: Actualizar la información acorde con los requisitos de la norma NTC5906 de 2012 Minjusticia</t>
    </r>
  </si>
  <si>
    <t xml:space="preserve">Riesgo ID 557
</t>
  </si>
  <si>
    <r>
      <rPr>
        <b/>
        <sz val="10"/>
        <rFont val="Calibri"/>
        <family val="2"/>
        <scheme val="minor"/>
      </rPr>
      <t xml:space="preserve">Riesgo: </t>
    </r>
    <r>
      <rPr>
        <sz val="10"/>
        <rFont val="Calibri"/>
        <family val="2"/>
        <scheme val="minor"/>
      </rPr>
      <t xml:space="preserve"> Que no se pueda ejecutar al 100% el plan de mantenimiento preventivo de equipos de cómputo en las áreas administrativas por dificultades en las agendas de los funcionarios.   
</t>
    </r>
    <r>
      <rPr>
        <b/>
        <sz val="10"/>
        <rFont val="Calibri"/>
        <family val="2"/>
        <scheme val="minor"/>
      </rPr>
      <t>Tratamiento</t>
    </r>
    <r>
      <rPr>
        <sz val="10"/>
        <rFont val="Calibri"/>
        <family val="2"/>
        <scheme val="minor"/>
      </rPr>
      <t>:  Enviar el cronograma de trabajo propuesto por el área de sistemas para el mantenimiento preventivo a los líderes de proceso con el fin de validar o reprogramar las fechas para realizar dicho mantenimiento.</t>
    </r>
  </si>
  <si>
    <r>
      <rPr>
        <b/>
        <sz val="10"/>
        <rFont val="Calibri"/>
        <family val="2"/>
        <scheme val="minor"/>
      </rPr>
      <t xml:space="preserve">Riesgo:  
</t>
    </r>
    <r>
      <rPr>
        <sz val="10"/>
        <rFont val="Calibri"/>
        <family val="2"/>
        <scheme val="minor"/>
      </rPr>
      <t xml:space="preserve">Incumplimiento del cronograma de creación de programas por las diferentes instancias que participan en los procesos de elaboración de documentos maestros, revisión y aprobación  </t>
    </r>
    <r>
      <rPr>
        <sz val="8"/>
        <rFont val="Calibri"/>
        <family val="2"/>
        <scheme val="minor"/>
      </rPr>
      <t xml:space="preserve">
</t>
    </r>
    <r>
      <rPr>
        <b/>
        <sz val="10"/>
        <rFont val="Calibri"/>
        <family val="2"/>
        <scheme val="minor"/>
      </rPr>
      <t xml:space="preserve">
Tratamiento: </t>
    </r>
    <r>
      <rPr>
        <sz val="8"/>
        <rFont val="Calibri"/>
        <family val="2"/>
        <scheme val="minor"/>
      </rPr>
      <t xml:space="preserve">
Seguimiento y control permanente a los cronogramas de creación de programas con alertas en cada una de las etapas</t>
    </r>
  </si>
  <si>
    <r>
      <rPr>
        <b/>
        <sz val="10"/>
        <rFont val="Calibri"/>
        <family val="2"/>
        <scheme val="minor"/>
      </rPr>
      <t>Cerrada y permanente</t>
    </r>
    <r>
      <rPr>
        <b/>
        <sz val="7"/>
        <rFont val="Calibri"/>
        <family val="2"/>
        <scheme val="minor"/>
      </rPr>
      <t xml:space="preserve"> Año 2023:  </t>
    </r>
    <r>
      <rPr>
        <sz val="7"/>
        <rFont val="Calibri"/>
        <family val="2"/>
        <scheme val="minor"/>
      </rPr>
      <t xml:space="preserve">En el primer semestre del año (del 15  al 29 de mayo de 2023) se auditaron los 16 procesos inmersos en el Sistema de Gestión de Calidad (19 áreas teniendo en cuenta cada Facultad), a través de auditorias presenciales y solo Gestión Financiera fue auditada de manera remota  por el Ingeniero Federico García de la Seccional Cali,.  Para la ejecución de las auditorías se contó con 17 auditores activos asignados a los diferentes procesos:    
1. Jaime Alonso Vélez Mazo
2. Beatriz Elena Duran Gómez 
3. Luis Hernando López Peñarete
4. Juan Manuel Cárdenas Restrepo 
5. Luisa Fernanda Hurtado Castrillón
6. Carlos Andrés Mejía Vergara
7. Martha Beatriz Farfán Orozco
8. Gloria Amparo Sánchez Maldonado
9. Jaime Eduardo Uricoechea Bedoya
10. Jorge Enrique Ramírez Rincón
11. Ángela María Arias Toro
12. Claudia Liliana Piedrahita Castaño
13. Federico García López (Seccional Cali)
14. German Bedoya Cardona
15. Endna García Hernández
16. Diana Arango Isaza 
17.  Leidy Johana Chiquito Becerra
Los resultados fueron: 3 hallazgos o no conformidades (NC) y 18 observaciones (OBS) u oportunidades de mejora,  por lo cual  se está trabajando con los líderes de proceso y equipos de trabajo en la formulación de  acciones  correctivas y oportunidades de mejora.
Es importante señalar que a nivel nacional se auditó la norma NTC5906 del Ministerio de justicia con fines de certificación para el Centro de Conciliación del Consultorio Jurídico, a través de 5 procesos:  Proyección social, Gestión de servicios generales, gestión documental, gestión humana y gestión de informática.  Igualmente se auditó la norma 14001:2018 de gestión ambiental en 5 procesos que interactúan directamente con gestión ambiental ( Dirección estratégica, Aseguramiento de la calidad, Docencia – Laboratorios de las Facultades de:  Ingenierías - Ciencias de la Salud Exactas y Naturales, Gestión Humana, Gestión de adquisiciones y suministros. No se auditó en Gestión financiera ni Bienestar Universitario, Servicios Generales, )
</t>
    </r>
  </si>
  <si>
    <t xml:space="preserve"> Actualmente se esta realizando prueba piloto en la sede principal y la seccional esta a la espera de su funcionamiento para ser implementada en la institución se designo a nivel nacional como responsable del proyecto a los jefes de presupuesto..</t>
  </si>
  <si>
    <r>
      <rPr>
        <b/>
        <sz val="8"/>
        <color rgb="FFFF0000"/>
        <rFont val="Calibri"/>
        <family val="2"/>
        <scheme val="minor"/>
      </rPr>
      <t xml:space="preserve">En Proceso (50%):  
</t>
    </r>
    <r>
      <rPr>
        <sz val="7"/>
        <rFont val="Calibri"/>
        <family val="2"/>
        <scheme val="minor"/>
      </rPr>
      <t>21/11/2023 02:56 PM - zulmary - Restrepo Betancur - Actualmente se esta realizando prueba piloto en la sede principal y la seccional esta a la espera de su funcionamiento para ser implementada en la institución se designo a nivel nacional como responsable del proyecto a los jefes de presupuesto..	 
12/07/2023 10:03 AM - zulmary - Restrepo Betancur - Bogotá dio inicio el 4 julio seven , proyecto que lideran los jefes de presupuesto a nivel Nacional.
En la seccional Pereira ya se cuenta con los usuarios y claves creados y parametrizados, por lo anterior el área de presupuestos deberá distribuir la disponibilidad presupuestal por área, por proyectos y centro de costo.
El área de presupuesto y con el apoyo de sistemas realizará las capacitaciones a todo el personal involucrado en el proceso,
En al seccional se iniciara con las pruebas pilotos a través de 4 procesos (Facultades de : Ingeniería, Cencías de la salud exactas y naturales , Mercadeo y Comunicación y Bienestar Universitario , también el área de presupuestos ya cuenta con listado maestro de productos en Excel enviado por la sede principal	 
26/10/2022 11:19 AM - zulmary - Restrepo Betancur - Desde la sede principal informan que el proyecto de requisiciones será liderado por la ingeniera Adriana Plazas, con el siguiente correo:
Buen día ingeniero William:
Como le comenté en éstos días, se dará inicio al proyecto de implementación del Módulo de Contratos, de acuerdo a lo que trabajamos conjuntamente como mejor solución, es la implementación de uso de la funcionalidad de requisiciones de SEVEN desde el usuario que requirente, esto implica que en el proceso se involucre a compras, Presupuesto, aprobaciones, jurídica y requirentes.
Se trabajó fuertemente en la evaluación de la funcionalidad y mejora de los programas del módulo de CONTRATOS, y en el diseño WorkFlow, que se enseñó y validó la propuesta inicial de Flujo SEVEN el ingeniero Guillermo Schoonewolff, en conversación con el ing Guillermo se considera prudente iniciar con la Seccional Pereira, teniendo en cuenta que ellos trabajaron hace un buen tiempo en éste tema, también se trabajará con Mauricio Polaina como nuevo Jefe de Compras en Bogotá y el personal necesario en el proceso de implementación, la cual se trabajará en versiones basadas en complejidad y cubrimiento y se realizarán los diseños, con la revisión permanente del ing Guillermo y Jefes de compras.
El grupo base para definir actividades y cronograma, estaría definido inicialmente por William Devia, Gloria López, y yo, contando por supuesto con la participación y opinión de usuarios.
Como primera medida, se requiere la restauración de BD en el ambiente de Proyectos, por favor solicitas eso y también que los programas ejecutables estén actualizados.
Se iniciará en con sesión de trabajo para que definamos las actividades el próximo lunes.</t>
    </r>
  </si>
  <si>
    <r>
      <rPr>
        <b/>
        <sz val="9"/>
        <rFont val="Calibri"/>
        <family val="2"/>
        <scheme val="minor"/>
      </rPr>
      <t xml:space="preserve"> Cerrado y permanente:</t>
    </r>
    <r>
      <rPr>
        <sz val="9"/>
        <rFont val="Calibri"/>
        <family val="2"/>
        <scheme val="minor"/>
      </rPr>
      <t xml:space="preserve">
La DNACA y Rectoria Nacional, priorizan 4 programas acreditables para la Seccional:
Microbiología
Se ponderó
Se compartieron los resultados y se llego a concenso
Se entrego la matriz de recolección de evidencias
El programa esta trabajando en recolección de evidencias
Administración de Empresas
Se diligencio la ficha tecnica de programa y el formato de criterios
Elaboración de diagnostico por factor
Presentación ante Consejo Académico de los resultados
Con la nueva Decanatura se inicio la priorización de actividades para llevar al programa a mejoramiento de indicadores
Maestría en Derecho Penal y Ms en Derecho Administrativos
Se realizo seguimiento a estrategias
Elaboración diagnostico por factor
Presentación ante Consejo Académico
Priorización de actividades por factor para avanzar en indicadores
Se anexa hoja de diagnóstico</t>
    </r>
  </si>
  <si>
    <r>
      <rPr>
        <b/>
        <sz val="10"/>
        <rFont val="Calibri"/>
        <family val="2"/>
        <scheme val="minor"/>
      </rPr>
      <t>Cerrado:</t>
    </r>
    <r>
      <rPr>
        <sz val="10"/>
        <rFont val="Calibri"/>
        <family val="2"/>
        <scheme val="minor"/>
      </rPr>
      <t xml:space="preserve"> Se realizó la actualización de Ferenda 2023, en 12 programas ( Administración de empresas, Economía, Contaduría Pública, Derecho, Trabajo Social, Microbiología, Nutrición y dietética, enfermería, ingenieria comercial, ingeniería financiera, Ing civil, ing sistemas) a través de los formatos actuales enviados por la ORI Nacional.</t>
    </r>
  </si>
  <si>
    <r>
      <rPr>
        <b/>
        <sz val="11"/>
        <rFont val="Calibri"/>
        <family val="2"/>
        <scheme val="minor"/>
      </rPr>
      <t xml:space="preserve">Cerrado y permanente: </t>
    </r>
    <r>
      <rPr>
        <sz val="11"/>
        <rFont val="Calibri"/>
        <family val="2"/>
        <scheme val="minor"/>
      </rPr>
      <t xml:space="preserve">En el mes de agosto 2023 se recibió visita de auditoria por parte del Ministerio de justicia y del derecho al Centro de Conciliación con la finalidad de verificar el cumplimiento de la Ley 2220/22 y la norma NTC-5906 con un resultado del 100% de cumplimiento.	</t>
    </r>
  </si>
  <si>
    <t>Cerrado y permanente:  
1. Se realizaron capacitaciones a estudiantes, docentes y administrativos de acuerdo a necesidades detectadas, tal y como se evidencia en el informe del PAT del consultorio jurídico y centro de conciliación.
2. Se realizaron estrategias de motivación y sensibilización a los estudiantes prácticas destacados durante el segundo semestre del año 2023.</t>
  </si>
  <si>
    <r>
      <rPr>
        <b/>
        <sz val="11"/>
        <rFont val="Calibri"/>
        <family val="2"/>
        <scheme val="minor"/>
      </rPr>
      <t xml:space="preserve">Cerrada : </t>
    </r>
    <r>
      <rPr>
        <sz val="11"/>
        <rFont val="Calibri"/>
        <family val="2"/>
        <scheme val="minor"/>
      </rPr>
      <t xml:space="preserve"> Debido a limitaciones presupuestarias este año, cerramos la acción de selección de personal competente para el desarrollo del proyecto CRAI. La capacitación y control se planificarán conforme al presupuesto en futuros ciclos."</t>
    </r>
  </si>
  <si>
    <r>
      <rPr>
        <b/>
        <sz val="11"/>
        <rFont val="Calibri"/>
        <family val="2"/>
        <scheme val="minor"/>
      </rPr>
      <t>Cerrada y permanente</t>
    </r>
    <r>
      <rPr>
        <sz val="11"/>
        <rFont val="Calibri"/>
        <family val="2"/>
        <scheme val="minor"/>
      </rPr>
      <t>: Durante la vigencia 2023 se han recibido los pagos para verificación previa de la información, por parte de los procesos de gestión financiera y gestión humana, lo que ha permitido agilizar la revisión por parte de la auditoria.
Esta actividad se realizara en cada una de las vigencias.</t>
    </r>
  </si>
  <si>
    <r>
      <rPr>
        <b/>
        <sz val="11"/>
        <rFont val="Calibri"/>
        <family val="2"/>
        <scheme val="minor"/>
      </rPr>
      <t xml:space="preserve">Cerrada y permanente: </t>
    </r>
    <r>
      <rPr>
        <sz val="11"/>
        <rFont val="Calibri"/>
        <family val="2"/>
        <scheme val="minor"/>
      </rPr>
      <t xml:space="preserve"> Se repintan las líneas parqueadero sede centro, se instalan señal en resalto y cruce peatonal Belmonte. se adquieren 3 espejos cóncavos para puente, parqueadero edif, adtivo.</t>
    </r>
  </si>
  <si>
    <r>
      <rPr>
        <b/>
        <sz val="10"/>
        <color rgb="FFFF0000"/>
        <rFont val="Calibri"/>
        <family val="2"/>
        <scheme val="minor"/>
      </rPr>
      <t>En Proceso (70%):</t>
    </r>
    <r>
      <rPr>
        <b/>
        <sz val="10"/>
        <rFont val="Calibri"/>
        <family val="2"/>
        <scheme val="minor"/>
      </rPr>
      <t xml:space="preserve">  </t>
    </r>
    <r>
      <rPr>
        <sz val="10"/>
        <rFont val="Calibri"/>
        <family val="2"/>
        <scheme val="minor"/>
      </rPr>
      <t>Venta de servicios de laboratorio, para lo que se realizó desde la oficina del SGC una socialización de la documentación para cumplimiento de la norma ISO17025:2015 para su actualización. Se tiene la aprobación de Rectoría y se está llevando a cabo lo correspondiente a la contratación en lo referente a dichos servicios.</t>
    </r>
  </si>
  <si>
    <r>
      <rPr>
        <b/>
        <sz val="11"/>
        <color rgb="FFFF0000"/>
        <rFont val="Calibri"/>
        <family val="2"/>
        <scheme val="minor"/>
      </rPr>
      <t>En proceso (50%</t>
    </r>
    <r>
      <rPr>
        <sz val="11"/>
        <rFont val="Calibri"/>
        <family val="2"/>
        <scheme val="minor"/>
      </rPr>
      <t>):  Se incluyeron actividades específicas para la apropiación de conocimiento de las pruebas genéricas, en espera que lleguen los resultados de las pruebas SABER PRO 2023.
Se midió el nuevo indicador "Id 772. Nivel de Desempeño Estudiantes de los Programas de la Facultad de Ciencias de la Salud Exactas y Naturales - Pruebas SABER PRO. Seccional Pereira" con los resultados del año 2022, realizándose el análisis:
Se cumplió en la Facultad el rango bueno. Se destaca que el promedio de Microbiología estuvo 12 puntos por encima del promedio nacional y con relación al promedio de la seccional, estuvo 8 puntos por encima. Esta cifra se mantiene a través del tiempo, con ligeras fluctuaciones, por lo que puede inferirse que para este programa el nivel de resultados es una constante.
Con respecto a los programas de Enfermería y Nutrición y dietética, si bien están por debajo del promedio nacional, hecho que ha generado la imperiosa necesidad de implementara una estrategia que conduzca a su mejoramiento.</t>
    </r>
  </si>
  <si>
    <r>
      <t xml:space="preserve">Cerrado y permanente: </t>
    </r>
    <r>
      <rPr>
        <sz val="9"/>
        <rFont val="Calibri"/>
        <family val="2"/>
        <scheme val="minor"/>
      </rPr>
      <t>Durante el año 2023 se elaboró el cronograma de mantenimiento preventivo de equipos y repotenciación de 200 equipos en las unidades académicas y administrativas, tanto en la sede centro, Belmonte y Comité de Cafeteros.
Ver cronograma sede centro: https://unilibrebog-my.sharepoint.com/:x:/g/personal/jorge_tabares_unilibre_edu_co/Edyk84XOdpZHniHtLCNHp1sBdX9QmR-D1tiMzt-4i5vPKw?e=xnq40K
Ver cronograma sede Belmonte: https://unilibrebog-my.sharepoint.com/:x:/g/personal/jorge_tabares_unilibre_edu_co/EUSUHyBoDwBLog6LNIx8VzMB_VFN2P6mPrnVMRaG_paqSQ?e=bRpahO
Sede centro y Comité de Cafeteros:
Mantenimiento preventivo: 31 equipos
Repotenciación de equipos: 18 equipos
Sede Belmonte:
Mantenimiento preventivo: 53 equipos
Repotenciación de equipos: 55 equipos
Total discos duros de estado sólido pendientes por instalar: 25 (Se seguirá con el proceso para el año 2024 con los equipos faltantes)
La puesta en marcha de este cronograma fue muy positiva ya que se logró mayor velocidad y rendimiento en cada uno de los equipos repotenciados. Los mantenimientos preventivos también ayudaron a proteger los equipos en sus partes internas previniendo daños.</t>
    </r>
  </si>
  <si>
    <r>
      <rPr>
        <b/>
        <sz val="11"/>
        <rFont val="Calibri"/>
        <family val="2"/>
        <scheme val="minor"/>
      </rPr>
      <t>Cerrado y permanente</t>
    </r>
    <r>
      <rPr>
        <sz val="8"/>
        <rFont val="Calibri"/>
        <family val="2"/>
        <scheme val="minor"/>
      </rPr>
      <t>:  Se culmina la capacitación y acompañamiento el 05 de diciembre/23, de acuerdo con la programación acordada con las oficinas de la Seccional Pereira. Para lo cual, se obtuvo como resultado de un total de 46 oficinas a las cuales se les realizó la capacitación y acompañamiento de forma presencial y virtual, y se contó con la participación de 69 funcionarios de las Unidades Administrativas y Académicas. Logrando así, el cumplimiento del 100%
18/10/2023 11:52 AM - Anyela - Rodriguez Padilla - En cuanto al avance de la programación de las capacitaciones y acompañamiento en la aplicación de las TRDV2 en el contexto electrónico, hay un avance del 70% en la ejecución. Para los cuales, de 32 oficinas y procesos programados, 20 oficinas recibieron la capacitación y acompañamiento con una asistencia de 40 funcionarios de las Unidades Administrativas y Académicas.
Dentro de las temáticas tratadas, se explicaron:
-Cómo aplicar las TRD v1 y v2 en el contexto físico y electrónico. Se explicó cómo crear las carpetas e identificar los archivos en el contexto electrónico. Como también se aclaró la conformación de las carpetas, la identificación, la ordenación y foliación de documentos físicos.
-Aplicación de las TRDS en la gestión electrónica por medio de OneDrive (almacenamiento en la nube) y correo electrónico institucional.
-Revisión de los casos que se pueden aplicar gestión electrónica para minimizar las impresiones y optimizar el acceso a la información. Para lo cual, se recomienda que por ser documentos de apoyo o de corta conservación se manejen en archivos electrónicos digitalizados o mantenerlos electrónicos.
-Adicionalmente, como lo indicaba en la capacitación, es necesario el diligenciamiento del formato de inventario para archivos de gestión, con el fin de que facilite el registro y el control de las carpetas que se van creando en los dos entornos, como también, para la gestión para las transferencias documentales.</t>
    </r>
  </si>
  <si>
    <r>
      <rPr>
        <b/>
        <sz val="11"/>
        <rFont val="Calibri"/>
        <family val="2"/>
        <scheme val="minor"/>
      </rPr>
      <t>Cerrado y permanente</t>
    </r>
    <r>
      <rPr>
        <sz val="11"/>
        <rFont val="Calibri"/>
        <family val="2"/>
        <scheme val="minor"/>
      </rPr>
      <t>:  Para este periodo 2023-2 se verificó el cumplimiento de ingreso del plan de trabajo por parte de las facultades, y así se pudo ejecutar el proceso de la evaluación docente/administrativa, es importante resaltar que esta es una actividad que realiza cada facultad cada semestre, para el éxito del proceso del modulo
19/07/2023 02:08 PM - Claudia Liliana - Piedrahita - Desde la oficina de admisiones y registro se da acompañamiento y soporte a las facultades y/o coordinadores y jefaturas de área que así lo requieran, este es un proceso que se realiza de manera permanente y presencial a petición del usuario.
Desde la Jefatura de Registro y Control igualmente se revisa que todas las facultades ya tenga los planes de trabajo registrados previo a la evaluación docente/administrativa</t>
    </r>
  </si>
  <si>
    <r>
      <rPr>
        <b/>
        <sz val="11"/>
        <rFont val="Calibri"/>
        <family val="2"/>
        <scheme val="minor"/>
      </rPr>
      <t xml:space="preserve">Cerrada y permanente:  </t>
    </r>
    <r>
      <rPr>
        <sz val="11"/>
        <rFont val="Calibri"/>
        <family val="2"/>
        <scheme val="minor"/>
      </rPr>
      <t>Para los meses de noviembre y diciembre se han venido actualizando en la seccional las descripciones de cargos con cada líder de proceso y equipo de trabajo, con el fin de implementar el formato de perfil de cargos a partir del año 2023.
17/07/2023 02:50 PM - Julieth Paola - Morales Vargas - SE TIENEN EL COMPENDIO DE LAS FUNCIONES POR ÁREA Y POR FUNCIONARIO, LAS CUALES SE ESTÁN ACTUALIZANDO DE ACUERDO CON LAS ACTIVIDADES EFECTIVAMENTE REALIZADAS POR CADA TRABAJADOR.</t>
    </r>
  </si>
  <si>
    <r>
      <rPr>
        <b/>
        <sz val="11"/>
        <color rgb="FFFF0000"/>
        <rFont val="Calibri"/>
        <family val="2"/>
        <scheme val="minor"/>
      </rPr>
      <t>En Proceso (60%)</t>
    </r>
    <r>
      <rPr>
        <sz val="11"/>
        <rFont val="Calibri"/>
        <family val="2"/>
        <scheme val="minor"/>
      </rPr>
      <t>: Se entregó informe a Consiliatura. Está pendiente estructurar y consolidar el documento maestro desde Barranquilla, con el desarrollo del proceso de las demás seccionales.</t>
    </r>
  </si>
  <si>
    <r>
      <rPr>
        <b/>
        <sz val="11"/>
        <color rgb="FFFF0000"/>
        <rFont val="Calibri"/>
        <family val="2"/>
        <scheme val="minor"/>
      </rPr>
      <t xml:space="preserve">En Proceso (60%): </t>
    </r>
    <r>
      <rPr>
        <sz val="11"/>
        <color rgb="FF0000FF"/>
        <rFont val="Calibri"/>
        <family val="2"/>
        <scheme val="minor"/>
      </rPr>
      <t xml:space="preserve"> </t>
    </r>
    <r>
      <rPr>
        <sz val="11"/>
        <rFont val="Calibri"/>
        <family val="2"/>
        <scheme val="minor"/>
      </rPr>
      <t>24/07/2023 02:07 PM - Luz Elena - Fernandez Molina - Permanentemente se envía a la rectoria seccional informe de avance de la oferta de educación continuada de la seccional Pereira, de acuerdo a seguimiento y control que se realiza desde la Dirección de Proyección Social a cada una de las facultades con oferta que genere recursos financieros a la seccional.
Se realizó informe de la oferta de Educación Continuada del semestre 2023-1, el cuál fue presentado en el Comité Académico Administrativo realizado el 7 de julio con todas las autoridades académicas y administrativas.
El 1 de septiembre de 2023 se realizó seguimiento a la oferta de educación continuada de la seccional según plan de trabajo, en el Comité Seccional de Proyección Social y Educación Continuada.
Última modificación: 27/11/2023 02:52 PM</t>
    </r>
  </si>
  <si>
    <r>
      <rPr>
        <b/>
        <sz val="11"/>
        <color rgb="FFFF0000"/>
        <rFont val="Calibri"/>
        <family val="2"/>
        <scheme val="minor"/>
      </rPr>
      <t>En Proceso (80%):</t>
    </r>
    <r>
      <rPr>
        <sz val="11"/>
        <rFont val="Calibri"/>
        <family val="2"/>
        <scheme val="minor"/>
      </rPr>
      <t xml:space="preserve"> La Maestría en Derecho Penal, está en un 80% de avance con miras a la acreditación institucional del programa a nivel multicampus. Se está realizando una evaluación y apoyo continuo con la directora de calidad académica. En cuanto a la maestría de derecho administrativo, se están realizando a menor ritmo las actividades en atención a que se trata de un programa de Bogotá con extensión de lugar de desarrollo y tomaremos los avances y experiencias del trabajo realizado con la Maestría en Derecho Penal para implementarlas en la Maestría en Derecho Administrativo.</t>
    </r>
  </si>
  <si>
    <r>
      <rPr>
        <b/>
        <sz val="11"/>
        <rFont val="Calibri"/>
        <family val="2"/>
        <scheme val="minor"/>
      </rPr>
      <t xml:space="preserve">Cerrado y permanente. </t>
    </r>
    <r>
      <rPr>
        <sz val="11"/>
        <rFont val="Calibri"/>
        <family val="2"/>
        <scheme val="minor"/>
      </rPr>
      <t>Los programas de Ingeniería de Sistemas e Ingeniería Financiera han realizado periódicamente los comités de autoevaluación con fines de la acreditación de alta calidad de los mismos.</t>
    </r>
    <r>
      <rPr>
        <b/>
        <sz val="11"/>
        <rFont val="Calibri"/>
        <family val="2"/>
        <scheme val="minor"/>
      </rPr>
      <t xml:space="preserve">
</t>
    </r>
    <r>
      <rPr>
        <sz val="11"/>
        <rFont val="Calibri"/>
        <family val="2"/>
        <scheme val="minor"/>
      </rPr>
      <t>Se realizó instalación de los Comités de autoevaluación con fines de Acreditación de los programas de Ingeniería Financiera e Ingeniería de Sistemas. Esto se puede evidenciar en actas que reposan en las direcciones de programa y oficina de aseguramiento de la calidad académica.
Se designaron los líderes de factor.</t>
    </r>
  </si>
  <si>
    <r>
      <rPr>
        <b/>
        <sz val="11"/>
        <color rgb="FFFF0000"/>
        <rFont val="Calibri"/>
        <family val="2"/>
        <scheme val="minor"/>
      </rPr>
      <t>En Proceso (80%):</t>
    </r>
    <r>
      <rPr>
        <sz val="11"/>
        <rFont val="Calibri"/>
        <family val="2"/>
        <scheme val="minor"/>
      </rPr>
      <t xml:space="preserve">  
Durante el año 2023, se realizaron algunas oportunidades de mejor para mitigar el riesgo de derrame de sustancias químicas:
1. Establecimiento de inducción especifica a estudiantes de laboratorios frente al manejo de residuos en laboratorios.
2. Se caracterizó los residuos provenientes de cada uno de los laboratorios.
Con los insumos anteriores se elaborará del PGIR para los laboratorios aplicado para la seccional en cumplimiento a la normatividad. Es importante aclarar que a nivel nacional se tiene un programa de manejo de residuos de manera general para todo el país.</t>
    </r>
  </si>
  <si>
    <r>
      <rPr>
        <b/>
        <sz val="11"/>
        <rFont val="Calibri"/>
        <family val="2"/>
        <scheme val="minor"/>
      </rPr>
      <t>Cerrada y permanente</t>
    </r>
    <r>
      <rPr>
        <sz val="11"/>
        <rFont val="Calibri"/>
        <family val="2"/>
        <scheme val="minor"/>
      </rPr>
      <t>: Se realizó seguimiento todo el año y se informó al Consejo Directivo sobre el estado de cada programa</t>
    </r>
  </si>
  <si>
    <t>N/A</t>
  </si>
  <si>
    <r>
      <rPr>
        <b/>
        <sz val="11"/>
        <color rgb="FFFF0000"/>
        <rFont val="Calibri"/>
        <family val="2"/>
        <scheme val="minor"/>
      </rPr>
      <t xml:space="preserve">Cerrada por este año 2023: </t>
    </r>
    <r>
      <rPr>
        <sz val="11"/>
        <rFont val="Calibri"/>
        <family val="2"/>
        <scheme val="minor"/>
      </rPr>
      <t>Durante el 2023 MINCIENCIAS no abrió convocatoria por lo cual no se tiene modelo que permita socializar y capacitar a los involucrados, por lo anterior este plan de tratamiento y riesgo continuan para el 2024</t>
    </r>
  </si>
  <si>
    <t>En la Seccional  durante el año 2023, se  están trabajando para mitigación 27 riesgos, se  identificaron  23 riesgos,  se vienen controlando y en proceso 4 riesgos (2019: 1, 2021: 2,  2022: 1) y  34  oportunidades para mitigar o controlar los riesgos:  De tipo estratégico (2), operativo (15), tecnológico (1), Reputacional (3), Procesos Interno (1), normativo (4), Legal y financiero (1), los cuales se encuentran registrados en el kawak  con un porcentaje de cumplimiento en su  control y mitigación  85,00%.</t>
  </si>
  <si>
    <r>
      <rPr>
        <b/>
        <sz val="11"/>
        <color rgb="FFFF0000"/>
        <rFont val="Calibri"/>
        <family val="2"/>
        <scheme val="minor"/>
      </rPr>
      <t xml:space="preserve">En Proceso (10%): </t>
    </r>
    <r>
      <rPr>
        <sz val="11"/>
        <rFont val="Calibri"/>
        <family val="2"/>
        <scheme val="minor"/>
      </rPr>
      <t xml:space="preserve"> De acuerdo a información suministrada por la Sede Principal, el acuse de recibo de facturas de proveedores y contratistas lo sigue realizando nuestro operador tecnológico, por eso consideramos que el avance no se ha modificado y reiteramos el riesgo de que esto no se esté haciendo confiorme a la normatividad de la DIAN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</si>
</sst>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0"/>
      <color theme="1"/>
      <name val="Arial"/>
      <family val="2"/>
    </font>
    <font>
      <sz val="11"/>
      <color theme="1"/>
      <name val="Calibri"/>
      <family val="2"/>
      <scheme val="minor"/>
    </font>
    <font>
      <sz val="11"/>
      <color theme="1"/>
      <name val="Calibri"/>
      <family val="2"/>
      <scheme val="minor"/>
    </font>
    <font>
      <sz val="10"/>
      <name val="Arial"/>
      <family val="2"/>
    </font>
    <font>
      <b/>
      <sz val="10"/>
      <name val="Arial"/>
      <family val="2"/>
    </font>
    <font>
      <sz val="12"/>
      <name val="Arial"/>
      <family val="2"/>
    </font>
    <font>
      <sz val="9"/>
      <name val="Arial"/>
      <family val="2"/>
    </font>
    <font>
      <b/>
      <sz val="11"/>
      <name val="Calibri"/>
      <family val="2"/>
    </font>
    <font>
      <b/>
      <sz val="10"/>
      <name val="Calibri"/>
      <family val="2"/>
    </font>
    <font>
      <b/>
      <sz val="9"/>
      <name val="Arial"/>
      <family val="2"/>
    </font>
    <font>
      <b/>
      <sz val="8"/>
      <name val="Arial"/>
      <family val="2"/>
    </font>
    <font>
      <sz val="11"/>
      <name val="Calibri"/>
      <family val="2"/>
      <scheme val="minor"/>
    </font>
    <font>
      <b/>
      <sz val="11"/>
      <name val="Calibri"/>
      <family val="2"/>
      <scheme val="minor"/>
    </font>
    <font>
      <b/>
      <sz val="18"/>
      <name val="Arial"/>
      <family val="2"/>
    </font>
    <font>
      <b/>
      <sz val="10"/>
      <color indexed="81"/>
      <name val="Tahoma"/>
      <family val="2"/>
    </font>
    <font>
      <sz val="10"/>
      <color indexed="81"/>
      <name val="Tahoma"/>
      <family val="2"/>
    </font>
    <font>
      <b/>
      <sz val="9"/>
      <color indexed="81"/>
      <name val="Tahoma"/>
      <family val="2"/>
    </font>
    <font>
      <sz val="9"/>
      <color indexed="81"/>
      <name val="Tahoma"/>
      <family val="2"/>
    </font>
    <font>
      <sz val="11"/>
      <color rgb="FFFF0000"/>
      <name val="Calibri"/>
      <family val="2"/>
      <scheme val="minor"/>
    </font>
    <font>
      <b/>
      <sz val="12"/>
      <name val="Calibri"/>
      <family val="2"/>
      <scheme val="minor"/>
    </font>
    <font>
      <sz val="8"/>
      <name val="Calibri"/>
      <family val="2"/>
      <scheme val="minor"/>
    </font>
    <font>
      <b/>
      <sz val="8"/>
      <name val="Calibri"/>
      <family val="2"/>
      <scheme val="minor"/>
    </font>
    <font>
      <sz val="7"/>
      <name val="Calibri"/>
      <family val="2"/>
      <scheme val="minor"/>
    </font>
    <font>
      <b/>
      <sz val="8"/>
      <color rgb="FFFF0000"/>
      <name val="Calibri"/>
      <family val="2"/>
      <scheme val="minor"/>
    </font>
    <font>
      <sz val="8"/>
      <color rgb="FFFF0000"/>
      <name val="Calibri"/>
      <family val="2"/>
      <scheme val="minor"/>
    </font>
    <font>
      <b/>
      <sz val="14"/>
      <name val="Arial"/>
      <family val="2"/>
    </font>
    <font>
      <b/>
      <sz val="11"/>
      <color rgb="FFFF0000"/>
      <name val="Calibri"/>
      <family val="2"/>
      <scheme val="minor"/>
    </font>
    <font>
      <sz val="11"/>
      <color rgb="FF0000FF"/>
      <name val="Calibri"/>
      <family val="2"/>
      <scheme val="minor"/>
    </font>
    <font>
      <b/>
      <sz val="11"/>
      <name val="Arial"/>
      <family val="2"/>
    </font>
    <font>
      <sz val="10"/>
      <name val="Calibri"/>
      <family val="2"/>
      <scheme val="minor"/>
    </font>
    <font>
      <b/>
      <sz val="10"/>
      <name val="Calibri"/>
      <family val="2"/>
      <scheme val="minor"/>
    </font>
    <font>
      <sz val="12"/>
      <name val="Calibri"/>
      <family val="2"/>
      <scheme val="minor"/>
    </font>
    <font>
      <sz val="9"/>
      <name val="Calibri"/>
      <family val="2"/>
      <scheme val="minor"/>
    </font>
    <font>
      <b/>
      <sz val="9"/>
      <name val="Calibri"/>
      <family val="2"/>
      <scheme val="minor"/>
    </font>
    <font>
      <sz val="14"/>
      <name val="Calibri"/>
      <family val="2"/>
      <scheme val="minor"/>
    </font>
    <font>
      <sz val="5"/>
      <name val="Calibri"/>
      <family val="2"/>
      <scheme val="minor"/>
    </font>
    <font>
      <b/>
      <sz val="5"/>
      <name val="Calibri"/>
      <family val="2"/>
      <scheme val="minor"/>
    </font>
    <font>
      <b/>
      <sz val="7"/>
      <name val="Calibri"/>
      <family val="2"/>
      <scheme val="minor"/>
    </font>
    <font>
      <b/>
      <sz val="10"/>
      <color rgb="FFFF0000"/>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rgb="FF92D050"/>
        <bgColor indexed="64"/>
      </patternFill>
    </fill>
    <fill>
      <patternFill patternType="solid">
        <fgColor rgb="FFFFCC0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thin">
        <color auto="1"/>
      </bottom>
      <diagonal/>
    </border>
    <border>
      <left/>
      <right style="medium">
        <color indexed="64"/>
      </right>
      <top style="medium">
        <color indexed="64"/>
      </top>
      <bottom style="thin">
        <color indexed="64"/>
      </bottom>
      <diagonal/>
    </border>
    <border>
      <left style="medium">
        <color indexed="64"/>
      </left>
      <right style="medium">
        <color indexed="64"/>
      </right>
      <top style="thin">
        <color auto="1"/>
      </top>
      <bottom style="thin">
        <color auto="1"/>
      </bottom>
      <diagonal/>
    </border>
    <border>
      <left/>
      <right style="medium">
        <color indexed="64"/>
      </right>
      <top style="thin">
        <color indexed="64"/>
      </top>
      <bottom style="medium">
        <color indexed="64"/>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thin">
        <color auto="1"/>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5">
    <xf numFmtId="0" fontId="0" fillId="0" borderId="0"/>
    <xf numFmtId="0" fontId="3" fillId="0" borderId="0"/>
    <xf numFmtId="9" fontId="3" fillId="0" borderId="0" applyFont="0" applyFill="0" applyBorder="0" applyAlignment="0" applyProtection="0"/>
    <xf numFmtId="0" fontId="2" fillId="0" borderId="0"/>
    <xf numFmtId="9" fontId="2" fillId="0" borderId="0" applyFont="0" applyFill="0" applyBorder="0" applyAlignment="0" applyProtection="0"/>
  </cellStyleXfs>
  <cellXfs count="244">
    <xf numFmtId="0" fontId="0" fillId="0" borderId="0" xfId="0"/>
    <xf numFmtId="0" fontId="5" fillId="3" borderId="0" xfId="1" applyFont="1" applyFill="1" applyAlignment="1">
      <alignment horizontal="center"/>
    </xf>
    <xf numFmtId="0" fontId="5" fillId="0" borderId="0" xfId="1" applyFont="1" applyAlignment="1">
      <alignment horizontal="center"/>
    </xf>
    <xf numFmtId="0" fontId="6" fillId="0" borderId="0" xfId="1" applyFont="1"/>
    <xf numFmtId="0" fontId="7" fillId="0" borderId="2" xfId="1" applyFont="1" applyBorder="1" applyAlignment="1">
      <alignment horizontal="justify" vertical="center" wrapText="1"/>
    </xf>
    <xf numFmtId="0" fontId="7" fillId="0" borderId="3" xfId="1" applyFont="1" applyBorder="1" applyAlignment="1">
      <alignment horizontal="justify" vertical="center" wrapText="1"/>
    </xf>
    <xf numFmtId="0" fontId="7" fillId="0" borderId="3" xfId="1" applyFont="1" applyBorder="1" applyAlignment="1">
      <alignment horizontal="center" vertical="center" wrapText="1"/>
    </xf>
    <xf numFmtId="0" fontId="7" fillId="0" borderId="5" xfId="1" applyFont="1" applyBorder="1" applyAlignment="1">
      <alignment horizontal="center" vertical="center" wrapText="1"/>
    </xf>
    <xf numFmtId="10" fontId="8" fillId="0" borderId="7" xfId="1" applyNumberFormat="1" applyFont="1" applyBorder="1" applyAlignment="1">
      <alignment horizontal="center" vertical="center" wrapText="1"/>
    </xf>
    <xf numFmtId="10" fontId="8" fillId="0" borderId="8" xfId="1" applyNumberFormat="1" applyFont="1" applyBorder="1" applyAlignment="1">
      <alignment horizontal="center" vertical="center" wrapText="1"/>
    </xf>
    <xf numFmtId="10" fontId="8" fillId="3" borderId="8" xfId="2" applyNumberFormat="1" applyFont="1" applyFill="1" applyBorder="1" applyAlignment="1">
      <alignment horizontal="center" vertical="center" wrapText="1"/>
    </xf>
    <xf numFmtId="10" fontId="3" fillId="3" borderId="8" xfId="1" applyNumberFormat="1" applyFill="1" applyBorder="1" applyAlignment="1">
      <alignment horizontal="center" vertical="center"/>
    </xf>
    <xf numFmtId="10" fontId="3" fillId="3" borderId="13" xfId="1" applyNumberFormat="1" applyFill="1" applyBorder="1" applyAlignment="1">
      <alignment horizontal="center" vertical="center"/>
    </xf>
    <xf numFmtId="10" fontId="8" fillId="0" borderId="0" xfId="1" applyNumberFormat="1" applyFont="1" applyAlignment="1">
      <alignment horizontal="center" vertical="center" wrapText="1"/>
    </xf>
    <xf numFmtId="10" fontId="8" fillId="0" borderId="19" xfId="1" applyNumberFormat="1" applyFont="1" applyBorder="1" applyAlignment="1">
      <alignment horizontal="center" vertical="center" wrapText="1"/>
    </xf>
    <xf numFmtId="10" fontId="8" fillId="3" borderId="19" xfId="2" applyNumberFormat="1" applyFont="1" applyFill="1" applyBorder="1" applyAlignment="1">
      <alignment horizontal="center" vertical="center" wrapText="1"/>
    </xf>
    <xf numFmtId="10" fontId="8" fillId="3" borderId="0" xfId="2" applyNumberFormat="1" applyFont="1" applyFill="1" applyBorder="1" applyAlignment="1">
      <alignment horizontal="center" vertical="center" wrapText="1"/>
    </xf>
    <xf numFmtId="10" fontId="3" fillId="3" borderId="0" xfId="1" applyNumberFormat="1" applyFill="1" applyAlignment="1">
      <alignment horizontal="center" vertical="center"/>
    </xf>
    <xf numFmtId="0" fontId="3" fillId="3" borderId="0" xfId="1" applyFill="1" applyAlignment="1">
      <alignment horizontal="center" wrapText="1"/>
    </xf>
    <xf numFmtId="0" fontId="10" fillId="2" borderId="12" xfId="3" applyFont="1" applyFill="1" applyBorder="1" applyAlignment="1">
      <alignment horizontal="justify" vertical="center"/>
    </xf>
    <xf numFmtId="0" fontId="11" fillId="0" borderId="3" xfId="3" applyFont="1" applyBorder="1" applyAlignment="1">
      <alignment vertical="center"/>
    </xf>
    <xf numFmtId="0" fontId="11" fillId="0" borderId="1" xfId="3" applyFont="1" applyBorder="1" applyAlignment="1">
      <alignment vertical="center"/>
    </xf>
    <xf numFmtId="0" fontId="11" fillId="0" borderId="8" xfId="3" applyFont="1" applyBorder="1" applyAlignment="1">
      <alignment vertical="center"/>
    </xf>
    <xf numFmtId="0" fontId="11" fillId="4" borderId="8" xfId="3" applyFont="1" applyFill="1" applyBorder="1" applyAlignment="1">
      <alignment horizontal="center" vertical="center"/>
    </xf>
    <xf numFmtId="0" fontId="11" fillId="4" borderId="1" xfId="3" applyFont="1" applyFill="1" applyBorder="1" applyAlignment="1">
      <alignment horizontal="center" vertical="center"/>
    </xf>
    <xf numFmtId="0" fontId="12" fillId="3" borderId="3" xfId="3" applyFont="1" applyFill="1" applyBorder="1" applyAlignment="1">
      <alignment horizontal="center" vertical="center"/>
    </xf>
    <xf numFmtId="0" fontId="13" fillId="5" borderId="18" xfId="3" applyFont="1" applyFill="1" applyBorder="1" applyAlignment="1">
      <alignment horizontal="justify" vertical="center"/>
    </xf>
    <xf numFmtId="0" fontId="13" fillId="5" borderId="14" xfId="3" applyFont="1" applyFill="1" applyBorder="1" applyAlignment="1">
      <alignment horizontal="center" vertical="center"/>
    </xf>
    <xf numFmtId="0" fontId="13" fillId="5" borderId="14" xfId="3" applyFont="1" applyFill="1" applyBorder="1" applyAlignment="1">
      <alignment vertical="center"/>
    </xf>
    <xf numFmtId="0" fontId="13" fillId="5" borderId="14" xfId="3" applyFont="1" applyFill="1" applyBorder="1" applyAlignment="1">
      <alignment horizontal="justify" vertical="center"/>
    </xf>
    <xf numFmtId="0" fontId="9" fillId="0" borderId="20" xfId="1" applyFont="1" applyBorder="1"/>
    <xf numFmtId="0" fontId="9" fillId="0" borderId="22" xfId="1" applyFont="1" applyBorder="1"/>
    <xf numFmtId="0" fontId="9" fillId="0" borderId="24" xfId="1" applyFont="1" applyBorder="1"/>
    <xf numFmtId="0" fontId="11" fillId="0" borderId="25" xfId="3" applyFont="1" applyBorder="1" applyAlignment="1">
      <alignment horizontal="center" vertical="center"/>
    </xf>
    <xf numFmtId="0" fontId="3" fillId="3" borderId="0" xfId="1" applyFill="1"/>
    <xf numFmtId="0" fontId="11" fillId="0" borderId="0" xfId="3" applyFont="1"/>
    <xf numFmtId="0" fontId="11" fillId="0" borderId="12" xfId="3" applyFont="1" applyBorder="1" applyAlignment="1">
      <alignment vertical="center"/>
    </xf>
    <xf numFmtId="0" fontId="11" fillId="0" borderId="30" xfId="3" applyFont="1" applyBorder="1" applyAlignment="1">
      <alignment vertical="center"/>
    </xf>
    <xf numFmtId="0" fontId="18" fillId="0" borderId="0" xfId="3" applyFont="1"/>
    <xf numFmtId="0" fontId="11" fillId="4" borderId="0" xfId="3" applyFont="1" applyFill="1"/>
    <xf numFmtId="0" fontId="25" fillId="5" borderId="14" xfId="3" applyFont="1" applyFill="1" applyBorder="1" applyAlignment="1">
      <alignment horizontal="center" vertical="center"/>
    </xf>
    <xf numFmtId="10" fontId="25" fillId="5" borderId="15" xfId="3" applyNumberFormat="1" applyFont="1" applyFill="1" applyBorder="1" applyAlignment="1">
      <alignment horizontal="center"/>
    </xf>
    <xf numFmtId="0" fontId="11" fillId="0" borderId="0" xfId="3" applyFont="1" applyAlignment="1">
      <alignment horizontal="justify" vertical="center"/>
    </xf>
    <xf numFmtId="0" fontId="11" fillId="0" borderId="0" xfId="3" applyFont="1" applyAlignment="1">
      <alignment horizontal="center" vertical="center"/>
    </xf>
    <xf numFmtId="0" fontId="11" fillId="0" borderId="0" xfId="3" applyFont="1" applyAlignment="1">
      <alignment vertical="center"/>
    </xf>
    <xf numFmtId="10" fontId="8" fillId="0" borderId="19" xfId="1" applyNumberFormat="1" applyFont="1" applyBorder="1" applyAlignment="1">
      <alignment horizontal="justify" vertical="center" wrapText="1"/>
    </xf>
    <xf numFmtId="10" fontId="8" fillId="3" borderId="0" xfId="2" applyNumberFormat="1" applyFont="1" applyFill="1" applyBorder="1" applyAlignment="1">
      <alignment horizontal="justify" vertical="center" wrapText="1"/>
    </xf>
    <xf numFmtId="0" fontId="27" fillId="0" borderId="0" xfId="3" applyFont="1"/>
    <xf numFmtId="0" fontId="28" fillId="5" borderId="14" xfId="3" applyFont="1" applyFill="1" applyBorder="1" applyAlignment="1">
      <alignment horizontal="center" vertical="center"/>
    </xf>
    <xf numFmtId="0" fontId="20" fillId="0" borderId="3" xfId="3" applyFont="1" applyBorder="1" applyAlignment="1">
      <alignment horizontal="justify" vertical="center" wrapText="1"/>
    </xf>
    <xf numFmtId="0" fontId="12" fillId="0" borderId="1" xfId="3" applyFont="1" applyBorder="1" applyAlignment="1">
      <alignment vertical="center"/>
    </xf>
    <xf numFmtId="0" fontId="12" fillId="0" borderId="3" xfId="3" applyFont="1" applyBorder="1" applyAlignment="1">
      <alignment vertical="center"/>
    </xf>
    <xf numFmtId="0" fontId="12" fillId="0" borderId="4" xfId="3" applyFont="1" applyBorder="1" applyAlignment="1">
      <alignment horizontal="justify" vertical="center"/>
    </xf>
    <xf numFmtId="10" fontId="28" fillId="5" borderId="15" xfId="3" applyNumberFormat="1" applyFont="1" applyFill="1" applyBorder="1" applyAlignment="1">
      <alignment horizontal="center" vertical="center"/>
    </xf>
    <xf numFmtId="0" fontId="20" fillId="0" borderId="0" xfId="3" applyFont="1" applyAlignment="1">
      <alignment horizontal="center" vertical="center"/>
    </xf>
    <xf numFmtId="0" fontId="20" fillId="0" borderId="1" xfId="3" applyFont="1" applyBorder="1" applyAlignment="1">
      <alignment horizontal="justify" vertical="center" wrapText="1"/>
    </xf>
    <xf numFmtId="0" fontId="11" fillId="0" borderId="1" xfId="3" applyFont="1" applyBorder="1" applyAlignment="1">
      <alignment horizontal="justify" vertical="center" wrapText="1"/>
    </xf>
    <xf numFmtId="0" fontId="29" fillId="0" borderId="1" xfId="3" applyFont="1" applyBorder="1" applyAlignment="1">
      <alignment horizontal="justify" vertical="center" wrapText="1"/>
    </xf>
    <xf numFmtId="0" fontId="11" fillId="0" borderId="36" xfId="3" applyFont="1" applyBorder="1" applyAlignment="1">
      <alignment horizontal="justify" vertical="center"/>
    </xf>
    <xf numFmtId="0" fontId="11" fillId="0" borderId="36" xfId="3" applyFont="1" applyBorder="1" applyAlignment="1">
      <alignment horizontal="justify" vertical="center" wrapText="1"/>
    </xf>
    <xf numFmtId="0" fontId="29" fillId="0" borderId="36" xfId="3" applyFont="1" applyBorder="1" applyAlignment="1">
      <alignment horizontal="justify" vertical="center" wrapText="1"/>
    </xf>
    <xf numFmtId="0" fontId="11" fillId="3" borderId="36" xfId="3" applyFont="1" applyFill="1" applyBorder="1" applyAlignment="1">
      <alignment horizontal="justify" vertical="center"/>
    </xf>
    <xf numFmtId="0" fontId="11" fillId="3" borderId="23" xfId="3" applyFont="1" applyFill="1" applyBorder="1" applyAlignment="1">
      <alignment horizontal="justify" vertical="center"/>
    </xf>
    <xf numFmtId="0" fontId="32" fillId="0" borderId="1" xfId="3" applyFont="1" applyBorder="1" applyAlignment="1">
      <alignment horizontal="justify" vertical="center" wrapText="1"/>
    </xf>
    <xf numFmtId="0" fontId="12" fillId="0" borderId="1" xfId="3" applyFont="1" applyBorder="1" applyAlignment="1">
      <alignment vertical="center" wrapText="1"/>
    </xf>
    <xf numFmtId="0" fontId="12" fillId="3" borderId="1" xfId="3" applyFont="1" applyFill="1" applyBorder="1" applyAlignment="1">
      <alignment horizontal="center" vertical="center"/>
    </xf>
    <xf numFmtId="0" fontId="12" fillId="0" borderId="7" xfId="3" applyFont="1" applyBorder="1" applyAlignment="1">
      <alignment horizontal="justify" vertical="center"/>
    </xf>
    <xf numFmtId="0" fontId="12" fillId="0" borderId="8" xfId="3" applyFont="1" applyBorder="1" applyAlignment="1">
      <alignment vertical="center"/>
    </xf>
    <xf numFmtId="0" fontId="11" fillId="0" borderId="8" xfId="3" applyFont="1" applyBorder="1" applyAlignment="1">
      <alignment horizontal="justify" vertical="center" wrapText="1"/>
    </xf>
    <xf numFmtId="0" fontId="11" fillId="3" borderId="36" xfId="3" applyFont="1" applyFill="1" applyBorder="1" applyAlignment="1">
      <alignment horizontal="justify" vertical="center" wrapText="1"/>
    </xf>
    <xf numFmtId="0" fontId="11" fillId="3" borderId="21" xfId="3" applyFont="1" applyFill="1" applyBorder="1" applyAlignment="1">
      <alignment horizontal="justify" vertical="center" wrapText="1"/>
    </xf>
    <xf numFmtId="0" fontId="20" fillId="3" borderId="36" xfId="3" applyFont="1" applyFill="1" applyBorder="1" applyAlignment="1">
      <alignment horizontal="justify" vertical="center" wrapText="1"/>
    </xf>
    <xf numFmtId="0" fontId="11" fillId="0" borderId="1" xfId="3" applyFont="1" applyBorder="1" applyAlignment="1">
      <alignment horizontal="center" vertical="center"/>
    </xf>
    <xf numFmtId="0" fontId="11" fillId="0" borderId="2" xfId="3" applyFont="1" applyBorder="1" applyAlignment="1">
      <alignment horizontal="justify" vertical="center"/>
    </xf>
    <xf numFmtId="0" fontId="11" fillId="0" borderId="3" xfId="3" applyFont="1" applyBorder="1" applyAlignment="1">
      <alignment horizontal="center" vertical="center"/>
    </xf>
    <xf numFmtId="0" fontId="11" fillId="0" borderId="30" xfId="3" applyFont="1" applyBorder="1" applyAlignment="1">
      <alignment horizontal="center" vertical="center"/>
    </xf>
    <xf numFmtId="0" fontId="11" fillId="0" borderId="8" xfId="3" applyFont="1" applyBorder="1" applyAlignment="1">
      <alignment horizontal="center" vertical="center"/>
    </xf>
    <xf numFmtId="9" fontId="4" fillId="3" borderId="5" xfId="4" applyFont="1" applyFill="1" applyBorder="1" applyAlignment="1">
      <alignment horizontal="center" vertical="center"/>
    </xf>
    <xf numFmtId="9" fontId="4" fillId="3" borderId="6" xfId="4" applyFont="1" applyFill="1" applyBorder="1" applyAlignment="1">
      <alignment horizontal="center" vertical="center"/>
    </xf>
    <xf numFmtId="0" fontId="11" fillId="0" borderId="4" xfId="3" applyFont="1" applyBorder="1" applyAlignment="1">
      <alignment horizontal="justify" vertical="center"/>
    </xf>
    <xf numFmtId="9" fontId="4" fillId="0" borderId="6" xfId="4" applyFont="1" applyBorder="1" applyAlignment="1">
      <alignment horizontal="center" vertical="center"/>
    </xf>
    <xf numFmtId="0" fontId="11" fillId="0" borderId="27" xfId="3" applyFont="1" applyBorder="1" applyAlignment="1">
      <alignment horizontal="center" vertical="center"/>
    </xf>
    <xf numFmtId="0" fontId="11" fillId="0" borderId="1" xfId="3" applyFont="1" applyBorder="1" applyAlignment="1">
      <alignment horizontal="justify" vertical="center"/>
    </xf>
    <xf numFmtId="9" fontId="4" fillId="3" borderId="13" xfId="4" applyFont="1" applyFill="1" applyBorder="1" applyAlignment="1">
      <alignment horizontal="center" vertical="center"/>
    </xf>
    <xf numFmtId="0" fontId="31" fillId="0" borderId="36" xfId="3" applyFont="1" applyBorder="1" applyAlignment="1">
      <alignment horizontal="justify" vertical="center" wrapText="1"/>
    </xf>
    <xf numFmtId="0" fontId="35" fillId="3" borderId="36" xfId="3" applyFont="1" applyFill="1" applyBorder="1" applyAlignment="1">
      <alignment horizontal="justify" vertical="center" wrapText="1"/>
    </xf>
    <xf numFmtId="0" fontId="1" fillId="3" borderId="3" xfId="3" applyFont="1" applyFill="1" applyBorder="1" applyAlignment="1">
      <alignment horizontal="justify" vertical="center"/>
    </xf>
    <xf numFmtId="0" fontId="1" fillId="3" borderId="1" xfId="3" applyFont="1" applyFill="1" applyBorder="1" applyAlignment="1">
      <alignment horizontal="justify" vertical="center"/>
    </xf>
    <xf numFmtId="0" fontId="1" fillId="3" borderId="1" xfId="3" applyFont="1" applyFill="1" applyBorder="1" applyAlignment="1">
      <alignment vertical="center"/>
    </xf>
    <xf numFmtId="0" fontId="1" fillId="3" borderId="8" xfId="3" applyFont="1" applyFill="1" applyBorder="1" applyAlignment="1">
      <alignment horizontal="justify" vertical="center"/>
    </xf>
    <xf numFmtId="0" fontId="11" fillId="3" borderId="6" xfId="3" applyFont="1" applyFill="1" applyBorder="1" applyAlignment="1">
      <alignment horizontal="justify" vertical="center" wrapText="1"/>
    </xf>
    <xf numFmtId="0" fontId="11" fillId="0" borderId="9" xfId="3" applyFont="1" applyBorder="1" applyAlignment="1">
      <alignment horizontal="center" vertical="center"/>
    </xf>
    <xf numFmtId="0" fontId="11" fillId="0" borderId="11" xfId="3" applyFont="1" applyBorder="1" applyAlignment="1">
      <alignment horizontal="center" vertical="center"/>
    </xf>
    <xf numFmtId="0" fontId="7" fillId="11" borderId="5" xfId="1" applyFont="1" applyFill="1" applyBorder="1" applyAlignment="1">
      <alignment horizontal="center" vertical="center" wrapText="1"/>
    </xf>
    <xf numFmtId="10" fontId="3" fillId="11" borderId="13" xfId="1" applyNumberFormat="1" applyFill="1" applyBorder="1" applyAlignment="1">
      <alignment horizontal="center" vertical="center"/>
    </xf>
    <xf numFmtId="0" fontId="11" fillId="11" borderId="25" xfId="3" applyFont="1" applyFill="1" applyBorder="1" applyAlignment="1">
      <alignment horizontal="center" vertical="center"/>
    </xf>
    <xf numFmtId="9" fontId="4" fillId="3" borderId="8" xfId="4" applyFont="1" applyFill="1" applyBorder="1" applyAlignment="1">
      <alignment horizontal="center" vertical="center"/>
    </xf>
    <xf numFmtId="0" fontId="11" fillId="3" borderId="1" xfId="3" applyFont="1" applyFill="1" applyBorder="1" applyAlignment="1">
      <alignment vertical="center"/>
    </xf>
    <xf numFmtId="0" fontId="11" fillId="3" borderId="3" xfId="3" applyFont="1" applyFill="1" applyBorder="1" applyAlignment="1">
      <alignment horizontal="justify" vertical="center"/>
    </xf>
    <xf numFmtId="9" fontId="4" fillId="3" borderId="1" xfId="4" applyFont="1" applyFill="1" applyBorder="1" applyAlignment="1">
      <alignment horizontal="center" vertical="center"/>
    </xf>
    <xf numFmtId="0" fontId="12" fillId="0" borderId="3" xfId="3" applyFont="1" applyBorder="1" applyAlignment="1">
      <alignment vertical="center" wrapText="1"/>
    </xf>
    <xf numFmtId="9" fontId="4" fillId="3" borderId="3" xfId="4" applyFont="1" applyFill="1" applyBorder="1" applyAlignment="1">
      <alignment horizontal="center" vertical="center"/>
    </xf>
    <xf numFmtId="0" fontId="12" fillId="0" borderId="37" xfId="3" applyFont="1" applyBorder="1" applyAlignment="1">
      <alignment horizontal="justify" vertical="center"/>
    </xf>
    <xf numFmtId="0" fontId="11" fillId="0" borderId="38" xfId="3" applyFont="1" applyBorder="1" applyAlignment="1">
      <alignment horizontal="center" vertical="center"/>
    </xf>
    <xf numFmtId="0" fontId="12" fillId="0" borderId="38" xfId="3" applyFont="1" applyBorder="1" applyAlignment="1">
      <alignment vertical="center"/>
    </xf>
    <xf numFmtId="0" fontId="11" fillId="0" borderId="38" xfId="3" applyFont="1" applyBorder="1" applyAlignment="1">
      <alignment horizontal="justify" vertical="center" wrapText="1"/>
    </xf>
    <xf numFmtId="0" fontId="11" fillId="3" borderId="38" xfId="3" applyFont="1" applyFill="1" applyBorder="1" applyAlignment="1">
      <alignment horizontal="justify" vertical="center"/>
    </xf>
    <xf numFmtId="9" fontId="4" fillId="3" borderId="38" xfId="4" applyFont="1" applyFill="1" applyBorder="1" applyAlignment="1">
      <alignment horizontal="center" vertical="center"/>
    </xf>
    <xf numFmtId="0" fontId="11" fillId="3" borderId="3" xfId="3" applyFont="1" applyFill="1" applyBorder="1" applyAlignment="1">
      <alignment vertical="center"/>
    </xf>
    <xf numFmtId="0" fontId="27" fillId="0" borderId="6" xfId="3" applyFont="1" applyBorder="1" applyAlignment="1">
      <alignment horizontal="justify" vertical="center" wrapText="1"/>
    </xf>
    <xf numFmtId="0" fontId="29" fillId="0" borderId="39" xfId="3" applyFont="1" applyBorder="1" applyAlignment="1">
      <alignment horizontal="justify" vertical="center" wrapText="1"/>
    </xf>
    <xf numFmtId="0" fontId="11" fillId="3" borderId="6" xfId="3" applyFont="1" applyFill="1" applyBorder="1" applyAlignment="1">
      <alignment horizontal="justify" vertical="center"/>
    </xf>
    <xf numFmtId="0" fontId="11" fillId="3" borderId="5" xfId="3" applyFont="1" applyFill="1" applyBorder="1" applyAlignment="1">
      <alignment horizontal="justify" vertical="center" wrapText="1"/>
    </xf>
    <xf numFmtId="0" fontId="11" fillId="3" borderId="8" xfId="3" applyFont="1" applyFill="1" applyBorder="1" applyAlignment="1">
      <alignment vertical="center"/>
    </xf>
    <xf numFmtId="0" fontId="11" fillId="3" borderId="13" xfId="3" applyFont="1" applyFill="1" applyBorder="1" applyAlignment="1">
      <alignment horizontal="justify" vertical="center" wrapText="1"/>
    </xf>
    <xf numFmtId="0" fontId="12" fillId="3" borderId="3" xfId="3" applyFont="1" applyFill="1" applyBorder="1" applyAlignment="1">
      <alignment vertical="center"/>
    </xf>
    <xf numFmtId="0" fontId="12" fillId="3" borderId="3" xfId="3" applyFont="1" applyFill="1" applyBorder="1" applyAlignment="1">
      <alignment vertical="center" wrapText="1"/>
    </xf>
    <xf numFmtId="0" fontId="29" fillId="3" borderId="3" xfId="3" applyFont="1" applyFill="1" applyBorder="1" applyAlignment="1">
      <alignment horizontal="justify" vertical="center" wrapText="1"/>
    </xf>
    <xf numFmtId="0" fontId="11" fillId="3" borderId="3" xfId="3" applyFont="1" applyFill="1" applyBorder="1" applyAlignment="1">
      <alignment horizontal="center" vertical="center"/>
    </xf>
    <xf numFmtId="0" fontId="27" fillId="3" borderId="5" xfId="3" applyFont="1" applyFill="1" applyBorder="1" applyAlignment="1">
      <alignment horizontal="justify" vertical="center" wrapText="1"/>
    </xf>
    <xf numFmtId="0" fontId="29" fillId="3" borderId="6" xfId="3" applyFont="1" applyFill="1" applyBorder="1" applyAlignment="1">
      <alignment horizontal="justify" vertical="center" wrapText="1"/>
    </xf>
    <xf numFmtId="0" fontId="12" fillId="4" borderId="4" xfId="3" applyFont="1" applyFill="1" applyBorder="1" applyAlignment="1">
      <alignment horizontal="justify" vertical="center"/>
    </xf>
    <xf numFmtId="0" fontId="12" fillId="3" borderId="39" xfId="3" applyFont="1" applyFill="1" applyBorder="1" applyAlignment="1">
      <alignment horizontal="justify" vertical="center"/>
    </xf>
    <xf numFmtId="0" fontId="11" fillId="0" borderId="2" xfId="3" applyFont="1" applyBorder="1" applyAlignment="1">
      <alignment horizontal="justify" vertical="center"/>
    </xf>
    <xf numFmtId="0" fontId="11" fillId="0" borderId="29" xfId="3" applyFont="1" applyBorder="1" applyAlignment="1">
      <alignment horizontal="justify" vertical="center"/>
    </xf>
    <xf numFmtId="0" fontId="11" fillId="0" borderId="7" xfId="3" applyFont="1" applyBorder="1" applyAlignment="1">
      <alignment horizontal="justify" vertical="center"/>
    </xf>
    <xf numFmtId="0" fontId="11" fillId="0" borderId="3" xfId="3" applyFont="1" applyBorder="1" applyAlignment="1">
      <alignment horizontal="center" vertical="center"/>
    </xf>
    <xf numFmtId="0" fontId="11" fillId="0" borderId="30" xfId="3" applyFont="1" applyBorder="1" applyAlignment="1">
      <alignment horizontal="center" vertical="center"/>
    </xf>
    <xf numFmtId="0" fontId="11" fillId="0" borderId="8" xfId="3" applyFont="1" applyBorder="1" applyAlignment="1">
      <alignment horizontal="center" vertical="center"/>
    </xf>
    <xf numFmtId="0" fontId="11" fillId="0" borderId="3" xfId="3" applyFont="1" applyBorder="1" applyAlignment="1">
      <alignment horizontal="justify" vertical="center"/>
    </xf>
    <xf numFmtId="0" fontId="11" fillId="0" borderId="30" xfId="3" applyFont="1" applyBorder="1" applyAlignment="1">
      <alignment horizontal="justify" vertical="center"/>
    </xf>
    <xf numFmtId="0" fontId="11" fillId="0" borderId="8" xfId="3" applyFont="1" applyBorder="1" applyAlignment="1">
      <alignment horizontal="justify" vertical="center"/>
    </xf>
    <xf numFmtId="9" fontId="4" fillId="3" borderId="5" xfId="4" applyFont="1" applyFill="1" applyBorder="1" applyAlignment="1">
      <alignment horizontal="center" vertical="center"/>
    </xf>
    <xf numFmtId="9" fontId="4" fillId="3" borderId="31" xfId="4" applyFont="1" applyFill="1" applyBorder="1" applyAlignment="1">
      <alignment horizontal="center" vertical="center"/>
    </xf>
    <xf numFmtId="9" fontId="4" fillId="3" borderId="13" xfId="4" applyFont="1" applyFill="1" applyBorder="1" applyAlignment="1">
      <alignment horizontal="center" vertical="center"/>
    </xf>
    <xf numFmtId="0" fontId="11" fillId="0" borderId="9" xfId="3" applyFont="1" applyBorder="1" applyAlignment="1">
      <alignment horizontal="justify" vertical="center" wrapText="1"/>
    </xf>
    <xf numFmtId="0" fontId="11" fillId="0" borderId="10" xfId="3" applyFont="1" applyBorder="1" applyAlignment="1">
      <alignment horizontal="justify" vertical="center" wrapText="1"/>
    </xf>
    <xf numFmtId="0" fontId="11" fillId="0" borderId="11" xfId="3" applyFont="1" applyBorder="1" applyAlignment="1">
      <alignment horizontal="justify" vertical="center" wrapText="1"/>
    </xf>
    <xf numFmtId="9" fontId="4" fillId="0" borderId="5" xfId="4" applyFont="1" applyBorder="1" applyAlignment="1">
      <alignment horizontal="center" vertical="center"/>
    </xf>
    <xf numFmtId="9" fontId="4" fillId="0" borderId="13" xfId="4" applyFont="1" applyBorder="1" applyAlignment="1">
      <alignment horizontal="center" vertical="center"/>
    </xf>
    <xf numFmtId="9" fontId="4" fillId="0" borderId="31" xfId="4" applyFont="1" applyBorder="1" applyAlignment="1">
      <alignment horizontal="center" vertical="center"/>
    </xf>
    <xf numFmtId="0" fontId="11" fillId="0" borderId="4" xfId="3" applyFont="1" applyBorder="1" applyAlignment="1">
      <alignment horizontal="justify" vertical="center"/>
    </xf>
    <xf numFmtId="0" fontId="11" fillId="0" borderId="1" xfId="3" applyFont="1" applyBorder="1" applyAlignment="1">
      <alignment horizontal="center" vertical="center"/>
    </xf>
    <xf numFmtId="9" fontId="4" fillId="3" borderId="6" xfId="4" applyFont="1" applyFill="1" applyBorder="1" applyAlignment="1">
      <alignment horizontal="center" vertical="center"/>
    </xf>
    <xf numFmtId="0" fontId="20" fillId="0" borderId="32" xfId="3" applyFont="1" applyBorder="1" applyAlignment="1">
      <alignment horizontal="justify" vertical="center" wrapText="1"/>
    </xf>
    <xf numFmtId="0" fontId="20" fillId="0" borderId="0" xfId="3" applyFont="1" applyAlignment="1">
      <alignment horizontal="justify" vertical="center" wrapText="1"/>
    </xf>
    <xf numFmtId="0" fontId="20" fillId="0" borderId="32" xfId="3" applyFont="1" applyBorder="1" applyAlignment="1">
      <alignment horizontal="justify" vertical="center"/>
    </xf>
    <xf numFmtId="0" fontId="20" fillId="0" borderId="0" xfId="3" applyFont="1" applyAlignment="1">
      <alignment horizontal="justify" vertical="center"/>
    </xf>
    <xf numFmtId="9" fontId="4" fillId="0" borderId="6" xfId="4" applyFont="1" applyBorder="1" applyAlignment="1">
      <alignment horizontal="center" vertical="center"/>
    </xf>
    <xf numFmtId="0" fontId="11" fillId="0" borderId="26" xfId="3" applyFont="1" applyBorder="1" applyAlignment="1">
      <alignment horizontal="justify" vertical="center"/>
    </xf>
    <xf numFmtId="0" fontId="11" fillId="0" borderId="27" xfId="3" applyFont="1" applyBorder="1" applyAlignment="1">
      <alignment horizontal="center" vertical="center"/>
    </xf>
    <xf numFmtId="0" fontId="11" fillId="0" borderId="27" xfId="3" applyFont="1" applyBorder="1" applyAlignment="1">
      <alignment horizontal="justify" vertical="center"/>
    </xf>
    <xf numFmtId="0" fontId="11" fillId="0" borderId="1" xfId="3" applyFont="1" applyBorder="1" applyAlignment="1">
      <alignment horizontal="justify" vertical="center"/>
    </xf>
    <xf numFmtId="9" fontId="4" fillId="3" borderId="28" xfId="4" applyFont="1" applyFill="1" applyBorder="1" applyAlignment="1">
      <alignment horizontal="center" vertical="center"/>
    </xf>
    <xf numFmtId="0" fontId="19" fillId="7" borderId="32" xfId="3" applyFont="1" applyFill="1" applyBorder="1" applyAlignment="1">
      <alignment horizontal="justify" vertical="center"/>
    </xf>
    <xf numFmtId="0" fontId="19" fillId="7" borderId="0" xfId="3" applyFont="1" applyFill="1" applyAlignment="1">
      <alignment horizontal="justify" vertical="center"/>
    </xf>
    <xf numFmtId="0" fontId="4" fillId="6" borderId="32" xfId="1" applyFont="1" applyFill="1" applyBorder="1" applyAlignment="1">
      <alignment horizontal="center" vertical="center"/>
    </xf>
    <xf numFmtId="0" fontId="4" fillId="6" borderId="19" xfId="1" applyFont="1" applyFill="1" applyBorder="1" applyAlignment="1">
      <alignment horizontal="center" vertical="center"/>
    </xf>
    <xf numFmtId="0" fontId="4" fillId="10" borderId="9" xfId="3" applyFont="1" applyFill="1" applyBorder="1" applyAlignment="1">
      <alignment horizontal="center" vertical="center" wrapText="1"/>
    </xf>
    <xf numFmtId="0" fontId="4" fillId="10" borderId="10" xfId="3" applyFont="1" applyFill="1" applyBorder="1" applyAlignment="1">
      <alignment horizontal="center" vertical="center" wrapText="1"/>
    </xf>
    <xf numFmtId="0" fontId="4" fillId="10" borderId="11" xfId="3" applyFont="1" applyFill="1" applyBorder="1" applyAlignment="1">
      <alignment horizontal="center" vertical="center" wrapText="1"/>
    </xf>
    <xf numFmtId="0" fontId="4" fillId="2" borderId="2" xfId="3" applyFont="1" applyFill="1" applyBorder="1" applyAlignment="1">
      <alignment horizontal="justify" vertical="center"/>
    </xf>
    <xf numFmtId="0" fontId="4" fillId="2" borderId="16" xfId="3" applyFont="1" applyFill="1" applyBorder="1" applyAlignment="1">
      <alignment horizontal="justify" vertical="center"/>
    </xf>
    <xf numFmtId="0" fontId="18" fillId="0" borderId="1" xfId="3" applyFont="1" applyBorder="1" applyAlignment="1">
      <alignment horizontal="center" vertical="center"/>
    </xf>
    <xf numFmtId="0" fontId="12" fillId="0" borderId="4" xfId="3" applyFont="1" applyBorder="1" applyAlignment="1">
      <alignment horizontal="center" vertical="center"/>
    </xf>
    <xf numFmtId="0" fontId="19" fillId="7" borderId="34" xfId="3" applyFont="1" applyFill="1" applyBorder="1" applyAlignment="1">
      <alignment horizontal="center" vertical="center" wrapText="1"/>
    </xf>
    <xf numFmtId="0" fontId="19" fillId="7" borderId="35" xfId="3" applyFont="1" applyFill="1" applyBorder="1" applyAlignment="1">
      <alignment horizontal="center" vertical="center" wrapText="1"/>
    </xf>
    <xf numFmtId="0" fontId="4" fillId="2" borderId="33" xfId="3" applyFont="1" applyFill="1" applyBorder="1" applyAlignment="1">
      <alignment horizontal="center" vertical="center"/>
    </xf>
    <xf numFmtId="0" fontId="4" fillId="2" borderId="30" xfId="3" applyFont="1" applyFill="1" applyBorder="1" applyAlignment="1">
      <alignment horizontal="center" vertical="center"/>
    </xf>
    <xf numFmtId="0" fontId="4" fillId="8" borderId="9" xfId="3" applyFont="1" applyFill="1" applyBorder="1" applyAlignment="1">
      <alignment horizontal="center" vertical="center" wrapText="1"/>
    </xf>
    <xf numFmtId="0" fontId="4" fillId="8" borderId="10" xfId="3" applyFont="1" applyFill="1" applyBorder="1" applyAlignment="1">
      <alignment horizontal="center" vertical="center" wrapText="1"/>
    </xf>
    <xf numFmtId="0" fontId="4" fillId="8" borderId="11" xfId="3" applyFont="1" applyFill="1" applyBorder="1" applyAlignment="1">
      <alignment horizontal="center" vertical="center" wrapText="1"/>
    </xf>
    <xf numFmtId="0" fontId="4" fillId="2" borderId="3" xfId="3" applyFont="1" applyFill="1" applyBorder="1" applyAlignment="1">
      <alignment horizontal="center" vertical="center"/>
    </xf>
    <xf numFmtId="0" fontId="4" fillId="2" borderId="12" xfId="3" applyFont="1" applyFill="1" applyBorder="1" applyAlignment="1">
      <alignment horizontal="center" vertical="center"/>
    </xf>
    <xf numFmtId="0" fontId="4" fillId="2" borderId="3" xfId="3" applyFont="1" applyFill="1" applyBorder="1" applyAlignment="1">
      <alignment horizontal="center" vertical="center" wrapText="1"/>
    </xf>
    <xf numFmtId="0" fontId="9" fillId="2" borderId="5" xfId="3" applyFont="1" applyFill="1" applyBorder="1" applyAlignment="1">
      <alignment horizontal="center" vertical="center"/>
    </xf>
    <xf numFmtId="0" fontId="9" fillId="2" borderId="17" xfId="3" applyFont="1" applyFill="1" applyBorder="1" applyAlignment="1">
      <alignment horizontal="center" vertical="center"/>
    </xf>
    <xf numFmtId="0" fontId="34" fillId="8" borderId="9" xfId="3" applyFont="1" applyFill="1" applyBorder="1" applyAlignment="1">
      <alignment horizontal="justify" vertical="center" wrapText="1"/>
    </xf>
    <xf numFmtId="0" fontId="34" fillId="8" borderId="10" xfId="3" applyFont="1" applyFill="1" applyBorder="1" applyAlignment="1">
      <alignment horizontal="justify" vertical="center" wrapText="1"/>
    </xf>
    <xf numFmtId="0" fontId="34" fillId="8" borderId="11" xfId="3" applyFont="1" applyFill="1" applyBorder="1" applyAlignment="1">
      <alignment horizontal="justify" vertical="center" wrapText="1"/>
    </xf>
    <xf numFmtId="0" fontId="11" fillId="0" borderId="9" xfId="3" applyFont="1" applyBorder="1" applyAlignment="1">
      <alignment horizontal="center" vertical="center"/>
    </xf>
    <xf numFmtId="0" fontId="11" fillId="0" borderId="11" xfId="3" applyFont="1" applyBorder="1" applyAlignment="1">
      <alignment horizontal="center" vertical="center"/>
    </xf>
    <xf numFmtId="0" fontId="12" fillId="0" borderId="2" xfId="3" applyFont="1" applyBorder="1" applyAlignment="1">
      <alignment horizontal="center" vertical="center"/>
    </xf>
    <xf numFmtId="0" fontId="25" fillId="9" borderId="9" xfId="3" applyFont="1" applyFill="1" applyBorder="1" applyAlignment="1">
      <alignment horizontal="center" vertical="center" wrapText="1"/>
    </xf>
    <xf numFmtId="0" fontId="25" fillId="9" borderId="10" xfId="3" applyFont="1" applyFill="1" applyBorder="1" applyAlignment="1">
      <alignment horizontal="center" vertical="center" wrapText="1"/>
    </xf>
    <xf numFmtId="0" fontId="25" fillId="9" borderId="11" xfId="3" applyFont="1" applyFill="1" applyBorder="1" applyAlignment="1">
      <alignment horizontal="center" vertical="center" wrapText="1"/>
    </xf>
    <xf numFmtId="0" fontId="9" fillId="2" borderId="5" xfId="3" applyFont="1" applyFill="1" applyBorder="1" applyAlignment="1">
      <alignment horizontal="justify" vertical="center"/>
    </xf>
    <xf numFmtId="0" fontId="9" fillId="2" borderId="17" xfId="3" applyFont="1" applyFill="1" applyBorder="1" applyAlignment="1">
      <alignment horizontal="justify" vertical="center"/>
    </xf>
    <xf numFmtId="0" fontId="11" fillId="4" borderId="16" xfId="3" applyFont="1" applyFill="1" applyBorder="1" applyAlignment="1">
      <alignment horizontal="center" vertical="center"/>
    </xf>
    <xf numFmtId="0" fontId="11" fillId="4" borderId="26" xfId="3" applyFont="1" applyFill="1" applyBorder="1" applyAlignment="1">
      <alignment horizontal="center" vertical="center"/>
    </xf>
    <xf numFmtId="0" fontId="32" fillId="3" borderId="1" xfId="3" applyFont="1" applyFill="1" applyBorder="1" applyAlignment="1">
      <alignment horizontal="justify" vertical="center" wrapText="1"/>
    </xf>
    <xf numFmtId="0" fontId="11" fillId="3" borderId="1" xfId="3" applyFont="1" applyFill="1" applyBorder="1" applyAlignment="1">
      <alignment horizontal="center" vertical="center"/>
    </xf>
    <xf numFmtId="0" fontId="12" fillId="0" borderId="30" xfId="3" applyFont="1" applyBorder="1" applyAlignment="1">
      <alignment vertical="center"/>
    </xf>
    <xf numFmtId="0" fontId="29" fillId="0" borderId="30" xfId="3" applyFont="1" applyBorder="1" applyAlignment="1">
      <alignment horizontal="justify" vertical="center" wrapText="1"/>
    </xf>
    <xf numFmtId="0" fontId="11" fillId="3" borderId="30" xfId="3" applyFont="1" applyFill="1" applyBorder="1" applyAlignment="1">
      <alignment horizontal="justify" vertical="center"/>
    </xf>
    <xf numFmtId="9" fontId="4" fillId="3" borderId="30" xfId="4" applyFont="1" applyFill="1" applyBorder="1" applyAlignment="1">
      <alignment horizontal="center" vertical="center"/>
    </xf>
    <xf numFmtId="0" fontId="29" fillId="3" borderId="1" xfId="3" applyFont="1" applyFill="1" applyBorder="1" applyAlignment="1">
      <alignment horizontal="justify" vertical="center" wrapText="1"/>
    </xf>
    <xf numFmtId="0" fontId="11" fillId="3" borderId="1" xfId="3" applyFont="1" applyFill="1" applyBorder="1" applyAlignment="1">
      <alignment horizontal="justify" vertical="center"/>
    </xf>
    <xf numFmtId="0" fontId="11" fillId="0" borderId="0" xfId="3" applyFont="1" applyBorder="1" applyAlignment="1">
      <alignment horizontal="center"/>
    </xf>
    <xf numFmtId="0" fontId="12" fillId="3" borderId="1" xfId="3" applyFont="1" applyFill="1" applyBorder="1" applyAlignment="1">
      <alignment vertical="center"/>
    </xf>
    <xf numFmtId="0" fontId="11" fillId="0" borderId="37" xfId="3" applyFont="1" applyBorder="1" applyAlignment="1">
      <alignment horizontal="justify" vertical="center"/>
    </xf>
    <xf numFmtId="0" fontId="20" fillId="0" borderId="38" xfId="3" applyFont="1" applyBorder="1" applyAlignment="1">
      <alignment horizontal="justify" vertical="center" wrapText="1"/>
    </xf>
    <xf numFmtId="0" fontId="11" fillId="3" borderId="39" xfId="3" applyFont="1" applyFill="1" applyBorder="1" applyAlignment="1">
      <alignment horizontal="justify" vertical="center" wrapText="1"/>
    </xf>
    <xf numFmtId="0" fontId="22" fillId="3" borderId="5" xfId="3" applyFont="1" applyFill="1" applyBorder="1" applyAlignment="1">
      <alignment horizontal="justify" vertical="center" wrapText="1"/>
    </xf>
    <xf numFmtId="0" fontId="32" fillId="3" borderId="6" xfId="3" applyFont="1" applyFill="1" applyBorder="1" applyAlignment="1">
      <alignment horizontal="justify" vertical="center" wrapText="1"/>
    </xf>
    <xf numFmtId="0" fontId="12" fillId="3" borderId="8" xfId="3" applyFont="1" applyFill="1" applyBorder="1" applyAlignment="1">
      <alignment vertical="center" wrapText="1"/>
    </xf>
    <xf numFmtId="0" fontId="20" fillId="3" borderId="8" xfId="3" applyFont="1" applyFill="1" applyBorder="1" applyAlignment="1">
      <alignment horizontal="justify" vertical="center" wrapText="1"/>
    </xf>
    <xf numFmtId="0" fontId="11" fillId="3" borderId="8" xfId="3" applyFont="1" applyFill="1" applyBorder="1" applyAlignment="1">
      <alignment horizontal="justify" vertical="center"/>
    </xf>
    <xf numFmtId="0" fontId="11" fillId="3" borderId="8" xfId="3" applyFont="1" applyFill="1" applyBorder="1" applyAlignment="1">
      <alignment horizontal="center" vertical="center"/>
    </xf>
    <xf numFmtId="0" fontId="11" fillId="3" borderId="1" xfId="3" applyFont="1" applyFill="1" applyBorder="1" applyAlignment="1">
      <alignment horizontal="center" vertical="center"/>
    </xf>
    <xf numFmtId="0" fontId="11" fillId="3" borderId="2" xfId="3" applyFont="1" applyFill="1" applyBorder="1" applyAlignment="1">
      <alignment horizontal="justify" vertical="center"/>
    </xf>
    <xf numFmtId="0" fontId="11" fillId="3" borderId="3" xfId="3" applyFont="1" applyFill="1" applyBorder="1" applyAlignment="1">
      <alignment horizontal="center" vertical="center"/>
    </xf>
    <xf numFmtId="0" fontId="20" fillId="3" borderId="3" xfId="3" applyFont="1" applyFill="1" applyBorder="1" applyAlignment="1">
      <alignment horizontal="justify" vertical="center" wrapText="1"/>
    </xf>
    <xf numFmtId="0" fontId="20" fillId="3" borderId="5" xfId="3" applyFont="1" applyFill="1" applyBorder="1" applyAlignment="1">
      <alignment horizontal="justify" vertical="center" wrapText="1"/>
    </xf>
    <xf numFmtId="0" fontId="11" fillId="3" borderId="7" xfId="3" applyFont="1" applyFill="1" applyBorder="1" applyAlignment="1">
      <alignment horizontal="justify" vertical="center"/>
    </xf>
    <xf numFmtId="0" fontId="11" fillId="3" borderId="8" xfId="3" applyFont="1" applyFill="1" applyBorder="1" applyAlignment="1">
      <alignment horizontal="center" vertical="center"/>
    </xf>
    <xf numFmtId="0" fontId="20" fillId="3" borderId="13" xfId="3" applyFont="1" applyFill="1" applyBorder="1" applyAlignment="1">
      <alignment horizontal="justify" vertical="center" wrapText="1"/>
    </xf>
    <xf numFmtId="0" fontId="12" fillId="3" borderId="2" xfId="3" applyFont="1" applyFill="1" applyBorder="1" applyAlignment="1">
      <alignment horizontal="justify" vertical="center"/>
    </xf>
    <xf numFmtId="0" fontId="12" fillId="3" borderId="7" xfId="3" applyFont="1" applyFill="1" applyBorder="1" applyAlignment="1">
      <alignment horizontal="justify" vertical="center"/>
    </xf>
    <xf numFmtId="0" fontId="12" fillId="3" borderId="8" xfId="3" applyFont="1" applyFill="1" applyBorder="1" applyAlignment="1">
      <alignment vertical="center"/>
    </xf>
    <xf numFmtId="0" fontId="12" fillId="3" borderId="2" xfId="3" applyFont="1" applyFill="1" applyBorder="1" applyAlignment="1">
      <alignment horizontal="center" vertical="center"/>
    </xf>
    <xf numFmtId="0" fontId="12" fillId="3" borderId="4" xfId="3" applyFont="1" applyFill="1" applyBorder="1" applyAlignment="1">
      <alignment horizontal="center" vertical="center"/>
    </xf>
    <xf numFmtId="0" fontId="11" fillId="3" borderId="4" xfId="3" applyFont="1" applyFill="1" applyBorder="1" applyAlignment="1">
      <alignment horizontal="justify" vertical="center"/>
    </xf>
    <xf numFmtId="0" fontId="12" fillId="3" borderId="4" xfId="3" applyFont="1" applyFill="1" applyBorder="1" applyAlignment="1">
      <alignment horizontal="justify" vertical="center"/>
    </xf>
    <xf numFmtId="0" fontId="12" fillId="3" borderId="7" xfId="3" applyFont="1" applyFill="1" applyBorder="1" applyAlignment="1">
      <alignment horizontal="justify" vertical="center"/>
    </xf>
    <xf numFmtId="0" fontId="32" fillId="3" borderId="8" xfId="3" applyFont="1" applyFill="1" applyBorder="1" applyAlignment="1">
      <alignment horizontal="justify" vertical="center" wrapText="1"/>
    </xf>
    <xf numFmtId="0" fontId="29" fillId="0" borderId="38" xfId="3" applyFont="1" applyBorder="1" applyAlignment="1">
      <alignment horizontal="justify" vertical="center" wrapText="1"/>
    </xf>
    <xf numFmtId="0" fontId="11" fillId="3" borderId="38" xfId="3" applyFont="1" applyFill="1" applyBorder="1" applyAlignment="1">
      <alignment vertical="center"/>
    </xf>
    <xf numFmtId="0" fontId="11" fillId="3" borderId="38" xfId="3" applyFont="1" applyFill="1" applyBorder="1" applyAlignment="1">
      <alignment horizontal="center" vertical="center"/>
    </xf>
    <xf numFmtId="0" fontId="11" fillId="0" borderId="39" xfId="3" applyFont="1" applyBorder="1" applyAlignment="1">
      <alignment horizontal="justify" vertical="center" wrapText="1"/>
    </xf>
    <xf numFmtId="0" fontId="12" fillId="3" borderId="37" xfId="3" applyFont="1" applyFill="1" applyBorder="1" applyAlignment="1">
      <alignment horizontal="justify" vertical="center"/>
    </xf>
    <xf numFmtId="0" fontId="12" fillId="3" borderId="38" xfId="3" applyFont="1" applyFill="1" applyBorder="1" applyAlignment="1">
      <alignment vertical="center"/>
    </xf>
    <xf numFmtId="0" fontId="11" fillId="3" borderId="38" xfId="3" applyFont="1" applyFill="1" applyBorder="1" applyAlignment="1">
      <alignment horizontal="justify" vertical="center" wrapText="1"/>
    </xf>
    <xf numFmtId="0" fontId="29" fillId="3" borderId="38" xfId="3" applyFont="1" applyFill="1" applyBorder="1" applyAlignment="1">
      <alignment horizontal="justify" vertical="center" wrapText="1"/>
    </xf>
    <xf numFmtId="0" fontId="33" fillId="0" borderId="39" xfId="3" applyFont="1" applyBorder="1" applyAlignment="1">
      <alignment horizontal="justify" vertical="center" wrapText="1"/>
    </xf>
    <xf numFmtId="0" fontId="32" fillId="0" borderId="38" xfId="3" applyFont="1" applyBorder="1" applyAlignment="1">
      <alignment horizontal="justify" vertical="center" wrapText="1"/>
    </xf>
    <xf numFmtId="0" fontId="20" fillId="3" borderId="39" xfId="3" applyFont="1" applyFill="1" applyBorder="1" applyAlignment="1">
      <alignment horizontal="justify" vertical="center" wrapText="1"/>
    </xf>
    <xf numFmtId="0" fontId="11" fillId="3" borderId="30" xfId="3" applyFont="1" applyFill="1" applyBorder="1" applyAlignment="1">
      <alignment horizontal="justify" vertical="center" wrapText="1"/>
    </xf>
    <xf numFmtId="0" fontId="12" fillId="3" borderId="38" xfId="3" applyFont="1" applyFill="1" applyBorder="1" applyAlignment="1">
      <alignment horizontal="center" vertical="center"/>
    </xf>
    <xf numFmtId="0" fontId="12" fillId="0" borderId="30" xfId="3" applyFont="1" applyBorder="1" applyAlignment="1">
      <alignment horizontal="justify" vertical="center"/>
    </xf>
    <xf numFmtId="0" fontId="12" fillId="0" borderId="7" xfId="3" applyFont="1" applyBorder="1" applyAlignment="1">
      <alignment horizontal="center" vertical="center"/>
    </xf>
    <xf numFmtId="0" fontId="12" fillId="0" borderId="8" xfId="3" applyFont="1" applyBorder="1" applyAlignment="1">
      <alignment vertical="center" wrapText="1"/>
    </xf>
    <xf numFmtId="0" fontId="29" fillId="0" borderId="8" xfId="3" applyFont="1" applyBorder="1" applyAlignment="1">
      <alignment horizontal="justify" vertical="center" wrapText="1"/>
    </xf>
    <xf numFmtId="0" fontId="12" fillId="3" borderId="13" xfId="3" applyFont="1" applyFill="1" applyBorder="1" applyAlignment="1">
      <alignment horizontal="justify" vertical="center" wrapText="1"/>
    </xf>
  </cellXfs>
  <cellStyles count="5">
    <cellStyle name="Normal" xfId="0" builtinId="0"/>
    <cellStyle name="Normal 2" xfId="1" xr:uid="{00000000-0005-0000-0000-000001000000}"/>
    <cellStyle name="Normal 7" xfId="3" xr:uid="{00000000-0005-0000-0000-000002000000}"/>
    <cellStyle name="Porcentaje 4" xfId="4" xr:uid="{00000000-0005-0000-0000-000003000000}"/>
    <cellStyle name="Porcentual 2" xfId="2" xr:uid="{00000000-0005-0000-0000-000004000000}"/>
  </cellStyles>
  <dxfs count="0"/>
  <tableStyles count="0" defaultTableStyle="TableStyleMedium9" defaultPivotStyle="PivotStyleLight16"/>
  <colors>
    <mruColors>
      <color rgb="FF0000FF"/>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mail.unilibrepereira.edu.co/Revisi&#243;n%20Gerencial%20Nacional/Backup/Escritorio/COMPARTIDA/DOCUMENTOS%20PENDIENTES%2015-11-06/Varios%201/Herramientas%20y%20graficas/INDICADORES%20FINANCIERA%20Y%20REGISTRO/calculo%20ficha%20atenci&#243;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trada datos"/>
      <sheetName val="calificación"/>
      <sheetName val="tabulación calificación"/>
      <sheetName val="Ana. Pareto"/>
    </sheetNames>
    <sheetDataSet>
      <sheetData sheetId="0">
        <row r="6">
          <cell r="CY6" t="str">
            <v>Excelente</v>
          </cell>
        </row>
        <row r="7">
          <cell r="CY7" t="str">
            <v>Bueno</v>
          </cell>
        </row>
        <row r="8">
          <cell r="CY8" t="str">
            <v>Aceptable</v>
          </cell>
        </row>
        <row r="9">
          <cell r="CY9" t="str">
            <v>Deficiente</v>
          </cell>
        </row>
      </sheetData>
      <sheetData sheetId="1"/>
      <sheetData sheetId="2"/>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Z135"/>
  <sheetViews>
    <sheetView tabSelected="1" topLeftCell="A29" zoomScale="80" zoomScaleNormal="80" workbookViewId="0">
      <selection activeCell="H31" sqref="H31"/>
    </sheetView>
  </sheetViews>
  <sheetFormatPr baseColWidth="10" defaultRowHeight="15" x14ac:dyDescent="0.25"/>
  <cols>
    <col min="1" max="1" width="15.140625" style="35" customWidth="1"/>
    <col min="2" max="2" width="19" style="42" customWidth="1"/>
    <col min="3" max="3" width="14.28515625" style="44" customWidth="1"/>
    <col min="4" max="4" width="16.7109375" style="44" customWidth="1"/>
    <col min="5" max="5" width="41.5703125" style="42" customWidth="1"/>
    <col min="6" max="6" width="12.42578125" style="42" customWidth="1"/>
    <col min="7" max="7" width="10.42578125" style="44" customWidth="1"/>
    <col min="8" max="8" width="11.140625" style="44" customWidth="1"/>
    <col min="9" max="9" width="10.7109375" style="44" customWidth="1"/>
    <col min="10" max="10" width="16.5703125" style="43" customWidth="1"/>
    <col min="11" max="11" width="108.28515625" style="42" customWidth="1"/>
    <col min="12" max="22" width="7.7109375" style="35" customWidth="1"/>
    <col min="23" max="247" width="11.42578125" style="35"/>
    <col min="248" max="248" width="6.140625" style="35" customWidth="1"/>
    <col min="249" max="249" width="18" style="35" customWidth="1"/>
    <col min="250" max="250" width="5.42578125" style="35" customWidth="1"/>
    <col min="251" max="251" width="11.42578125" style="35"/>
    <col min="252" max="252" width="14" style="35" customWidth="1"/>
    <col min="253" max="253" width="10.85546875" style="35" customWidth="1"/>
    <col min="254" max="254" width="10.140625" style="35" customWidth="1"/>
    <col min="255" max="255" width="7.7109375" style="35" customWidth="1"/>
    <col min="256" max="256" width="13.7109375" style="35" customWidth="1"/>
    <col min="257" max="503" width="11.42578125" style="35"/>
    <col min="504" max="504" width="6.140625" style="35" customWidth="1"/>
    <col min="505" max="505" width="18" style="35" customWidth="1"/>
    <col min="506" max="506" width="5.42578125" style="35" customWidth="1"/>
    <col min="507" max="507" width="11.42578125" style="35"/>
    <col min="508" max="508" width="14" style="35" customWidth="1"/>
    <col min="509" max="509" width="10.85546875" style="35" customWidth="1"/>
    <col min="510" max="510" width="10.140625" style="35" customWidth="1"/>
    <col min="511" max="511" width="7.7109375" style="35" customWidth="1"/>
    <col min="512" max="512" width="13.7109375" style="35" customWidth="1"/>
    <col min="513" max="759" width="11.42578125" style="35"/>
    <col min="760" max="760" width="6.140625" style="35" customWidth="1"/>
    <col min="761" max="761" width="18" style="35" customWidth="1"/>
    <col min="762" max="762" width="5.42578125" style="35" customWidth="1"/>
    <col min="763" max="763" width="11.42578125" style="35"/>
    <col min="764" max="764" width="14" style="35" customWidth="1"/>
    <col min="765" max="765" width="10.85546875" style="35" customWidth="1"/>
    <col min="766" max="766" width="10.140625" style="35" customWidth="1"/>
    <col min="767" max="767" width="7.7109375" style="35" customWidth="1"/>
    <col min="768" max="768" width="13.7109375" style="35" customWidth="1"/>
    <col min="769" max="1015" width="11.42578125" style="35"/>
    <col min="1016" max="1016" width="6.140625" style="35" customWidth="1"/>
    <col min="1017" max="1017" width="18" style="35" customWidth="1"/>
    <col min="1018" max="1018" width="5.42578125" style="35" customWidth="1"/>
    <col min="1019" max="1019" width="11.42578125" style="35"/>
    <col min="1020" max="1020" width="14" style="35" customWidth="1"/>
    <col min="1021" max="1021" width="10.85546875" style="35" customWidth="1"/>
    <col min="1022" max="1022" width="10.140625" style="35" customWidth="1"/>
    <col min="1023" max="1023" width="7.7109375" style="35" customWidth="1"/>
    <col min="1024" max="1024" width="13.7109375" style="35" customWidth="1"/>
    <col min="1025" max="1271" width="11.42578125" style="35"/>
    <col min="1272" max="1272" width="6.140625" style="35" customWidth="1"/>
    <col min="1273" max="1273" width="18" style="35" customWidth="1"/>
    <col min="1274" max="1274" width="5.42578125" style="35" customWidth="1"/>
    <col min="1275" max="1275" width="11.42578125" style="35"/>
    <col min="1276" max="1276" width="14" style="35" customWidth="1"/>
    <col min="1277" max="1277" width="10.85546875" style="35" customWidth="1"/>
    <col min="1278" max="1278" width="10.140625" style="35" customWidth="1"/>
    <col min="1279" max="1279" width="7.7109375" style="35" customWidth="1"/>
    <col min="1280" max="1280" width="13.7109375" style="35" customWidth="1"/>
    <col min="1281" max="1527" width="11.42578125" style="35"/>
    <col min="1528" max="1528" width="6.140625" style="35" customWidth="1"/>
    <col min="1529" max="1529" width="18" style="35" customWidth="1"/>
    <col min="1530" max="1530" width="5.42578125" style="35" customWidth="1"/>
    <col min="1531" max="1531" width="11.42578125" style="35"/>
    <col min="1532" max="1532" width="14" style="35" customWidth="1"/>
    <col min="1533" max="1533" width="10.85546875" style="35" customWidth="1"/>
    <col min="1534" max="1534" width="10.140625" style="35" customWidth="1"/>
    <col min="1535" max="1535" width="7.7109375" style="35" customWidth="1"/>
    <col min="1536" max="1536" width="13.7109375" style="35" customWidth="1"/>
    <col min="1537" max="1783" width="11.42578125" style="35"/>
    <col min="1784" max="1784" width="6.140625" style="35" customWidth="1"/>
    <col min="1785" max="1785" width="18" style="35" customWidth="1"/>
    <col min="1786" max="1786" width="5.42578125" style="35" customWidth="1"/>
    <col min="1787" max="1787" width="11.42578125" style="35"/>
    <col min="1788" max="1788" width="14" style="35" customWidth="1"/>
    <col min="1789" max="1789" width="10.85546875" style="35" customWidth="1"/>
    <col min="1790" max="1790" width="10.140625" style="35" customWidth="1"/>
    <col min="1791" max="1791" width="7.7109375" style="35" customWidth="1"/>
    <col min="1792" max="1792" width="13.7109375" style="35" customWidth="1"/>
    <col min="1793" max="2039" width="11.42578125" style="35"/>
    <col min="2040" max="2040" width="6.140625" style="35" customWidth="1"/>
    <col min="2041" max="2041" width="18" style="35" customWidth="1"/>
    <col min="2042" max="2042" width="5.42578125" style="35" customWidth="1"/>
    <col min="2043" max="2043" width="11.42578125" style="35"/>
    <col min="2044" max="2044" width="14" style="35" customWidth="1"/>
    <col min="2045" max="2045" width="10.85546875" style="35" customWidth="1"/>
    <col min="2046" max="2046" width="10.140625" style="35" customWidth="1"/>
    <col min="2047" max="2047" width="7.7109375" style="35" customWidth="1"/>
    <col min="2048" max="2048" width="13.7109375" style="35" customWidth="1"/>
    <col min="2049" max="2295" width="11.42578125" style="35"/>
    <col min="2296" max="2296" width="6.140625" style="35" customWidth="1"/>
    <col min="2297" max="2297" width="18" style="35" customWidth="1"/>
    <col min="2298" max="2298" width="5.42578125" style="35" customWidth="1"/>
    <col min="2299" max="2299" width="11.42578125" style="35"/>
    <col min="2300" max="2300" width="14" style="35" customWidth="1"/>
    <col min="2301" max="2301" width="10.85546875" style="35" customWidth="1"/>
    <col min="2302" max="2302" width="10.140625" style="35" customWidth="1"/>
    <col min="2303" max="2303" width="7.7109375" style="35" customWidth="1"/>
    <col min="2304" max="2304" width="13.7109375" style="35" customWidth="1"/>
    <col min="2305" max="2551" width="11.42578125" style="35"/>
    <col min="2552" max="2552" width="6.140625" style="35" customWidth="1"/>
    <col min="2553" max="2553" width="18" style="35" customWidth="1"/>
    <col min="2554" max="2554" width="5.42578125" style="35" customWidth="1"/>
    <col min="2555" max="2555" width="11.42578125" style="35"/>
    <col min="2556" max="2556" width="14" style="35" customWidth="1"/>
    <col min="2557" max="2557" width="10.85546875" style="35" customWidth="1"/>
    <col min="2558" max="2558" width="10.140625" style="35" customWidth="1"/>
    <col min="2559" max="2559" width="7.7109375" style="35" customWidth="1"/>
    <col min="2560" max="2560" width="13.7109375" style="35" customWidth="1"/>
    <col min="2561" max="2807" width="11.42578125" style="35"/>
    <col min="2808" max="2808" width="6.140625" style="35" customWidth="1"/>
    <col min="2809" max="2809" width="18" style="35" customWidth="1"/>
    <col min="2810" max="2810" width="5.42578125" style="35" customWidth="1"/>
    <col min="2811" max="2811" width="11.42578125" style="35"/>
    <col min="2812" max="2812" width="14" style="35" customWidth="1"/>
    <col min="2813" max="2813" width="10.85546875" style="35" customWidth="1"/>
    <col min="2814" max="2814" width="10.140625" style="35" customWidth="1"/>
    <col min="2815" max="2815" width="7.7109375" style="35" customWidth="1"/>
    <col min="2816" max="2816" width="13.7109375" style="35" customWidth="1"/>
    <col min="2817" max="3063" width="11.42578125" style="35"/>
    <col min="3064" max="3064" width="6.140625" style="35" customWidth="1"/>
    <col min="3065" max="3065" width="18" style="35" customWidth="1"/>
    <col min="3066" max="3066" width="5.42578125" style="35" customWidth="1"/>
    <col min="3067" max="3067" width="11.42578125" style="35"/>
    <col min="3068" max="3068" width="14" style="35" customWidth="1"/>
    <col min="3069" max="3069" width="10.85546875" style="35" customWidth="1"/>
    <col min="3070" max="3070" width="10.140625" style="35" customWidth="1"/>
    <col min="3071" max="3071" width="7.7109375" style="35" customWidth="1"/>
    <col min="3072" max="3072" width="13.7109375" style="35" customWidth="1"/>
    <col min="3073" max="3319" width="11.42578125" style="35"/>
    <col min="3320" max="3320" width="6.140625" style="35" customWidth="1"/>
    <col min="3321" max="3321" width="18" style="35" customWidth="1"/>
    <col min="3322" max="3322" width="5.42578125" style="35" customWidth="1"/>
    <col min="3323" max="3323" width="11.42578125" style="35"/>
    <col min="3324" max="3324" width="14" style="35" customWidth="1"/>
    <col min="3325" max="3325" width="10.85546875" style="35" customWidth="1"/>
    <col min="3326" max="3326" width="10.140625" style="35" customWidth="1"/>
    <col min="3327" max="3327" width="7.7109375" style="35" customWidth="1"/>
    <col min="3328" max="3328" width="13.7109375" style="35" customWidth="1"/>
    <col min="3329" max="3575" width="11.42578125" style="35"/>
    <col min="3576" max="3576" width="6.140625" style="35" customWidth="1"/>
    <col min="3577" max="3577" width="18" style="35" customWidth="1"/>
    <col min="3578" max="3578" width="5.42578125" style="35" customWidth="1"/>
    <col min="3579" max="3579" width="11.42578125" style="35"/>
    <col min="3580" max="3580" width="14" style="35" customWidth="1"/>
    <col min="3581" max="3581" width="10.85546875" style="35" customWidth="1"/>
    <col min="3582" max="3582" width="10.140625" style="35" customWidth="1"/>
    <col min="3583" max="3583" width="7.7109375" style="35" customWidth="1"/>
    <col min="3584" max="3584" width="13.7109375" style="35" customWidth="1"/>
    <col min="3585" max="3831" width="11.42578125" style="35"/>
    <col min="3832" max="3832" width="6.140625" style="35" customWidth="1"/>
    <col min="3833" max="3833" width="18" style="35" customWidth="1"/>
    <col min="3834" max="3834" width="5.42578125" style="35" customWidth="1"/>
    <col min="3835" max="3835" width="11.42578125" style="35"/>
    <col min="3836" max="3836" width="14" style="35" customWidth="1"/>
    <col min="3837" max="3837" width="10.85546875" style="35" customWidth="1"/>
    <col min="3838" max="3838" width="10.140625" style="35" customWidth="1"/>
    <col min="3839" max="3839" width="7.7109375" style="35" customWidth="1"/>
    <col min="3840" max="3840" width="13.7109375" style="35" customWidth="1"/>
    <col min="3841" max="4087" width="11.42578125" style="35"/>
    <col min="4088" max="4088" width="6.140625" style="35" customWidth="1"/>
    <col min="4089" max="4089" width="18" style="35" customWidth="1"/>
    <col min="4090" max="4090" width="5.42578125" style="35" customWidth="1"/>
    <col min="4091" max="4091" width="11.42578125" style="35"/>
    <col min="4092" max="4092" width="14" style="35" customWidth="1"/>
    <col min="4093" max="4093" width="10.85546875" style="35" customWidth="1"/>
    <col min="4094" max="4094" width="10.140625" style="35" customWidth="1"/>
    <col min="4095" max="4095" width="7.7109375" style="35" customWidth="1"/>
    <col min="4096" max="4096" width="13.7109375" style="35" customWidth="1"/>
    <col min="4097" max="4343" width="11.42578125" style="35"/>
    <col min="4344" max="4344" width="6.140625" style="35" customWidth="1"/>
    <col min="4345" max="4345" width="18" style="35" customWidth="1"/>
    <col min="4346" max="4346" width="5.42578125" style="35" customWidth="1"/>
    <col min="4347" max="4347" width="11.42578125" style="35"/>
    <col min="4348" max="4348" width="14" style="35" customWidth="1"/>
    <col min="4349" max="4349" width="10.85546875" style="35" customWidth="1"/>
    <col min="4350" max="4350" width="10.140625" style="35" customWidth="1"/>
    <col min="4351" max="4351" width="7.7109375" style="35" customWidth="1"/>
    <col min="4352" max="4352" width="13.7109375" style="35" customWidth="1"/>
    <col min="4353" max="4599" width="11.42578125" style="35"/>
    <col min="4600" max="4600" width="6.140625" style="35" customWidth="1"/>
    <col min="4601" max="4601" width="18" style="35" customWidth="1"/>
    <col min="4602" max="4602" width="5.42578125" style="35" customWidth="1"/>
    <col min="4603" max="4603" width="11.42578125" style="35"/>
    <col min="4604" max="4604" width="14" style="35" customWidth="1"/>
    <col min="4605" max="4605" width="10.85546875" style="35" customWidth="1"/>
    <col min="4606" max="4606" width="10.140625" style="35" customWidth="1"/>
    <col min="4607" max="4607" width="7.7109375" style="35" customWidth="1"/>
    <col min="4608" max="4608" width="13.7109375" style="35" customWidth="1"/>
    <col min="4609" max="4855" width="11.42578125" style="35"/>
    <col min="4856" max="4856" width="6.140625" style="35" customWidth="1"/>
    <col min="4857" max="4857" width="18" style="35" customWidth="1"/>
    <col min="4858" max="4858" width="5.42578125" style="35" customWidth="1"/>
    <col min="4859" max="4859" width="11.42578125" style="35"/>
    <col min="4860" max="4860" width="14" style="35" customWidth="1"/>
    <col min="4861" max="4861" width="10.85546875" style="35" customWidth="1"/>
    <col min="4862" max="4862" width="10.140625" style="35" customWidth="1"/>
    <col min="4863" max="4863" width="7.7109375" style="35" customWidth="1"/>
    <col min="4864" max="4864" width="13.7109375" style="35" customWidth="1"/>
    <col min="4865" max="5111" width="11.42578125" style="35"/>
    <col min="5112" max="5112" width="6.140625" style="35" customWidth="1"/>
    <col min="5113" max="5113" width="18" style="35" customWidth="1"/>
    <col min="5114" max="5114" width="5.42578125" style="35" customWidth="1"/>
    <col min="5115" max="5115" width="11.42578125" style="35"/>
    <col min="5116" max="5116" width="14" style="35" customWidth="1"/>
    <col min="5117" max="5117" width="10.85546875" style="35" customWidth="1"/>
    <col min="5118" max="5118" width="10.140625" style="35" customWidth="1"/>
    <col min="5119" max="5119" width="7.7109375" style="35" customWidth="1"/>
    <col min="5120" max="5120" width="13.7109375" style="35" customWidth="1"/>
    <col min="5121" max="5367" width="11.42578125" style="35"/>
    <col min="5368" max="5368" width="6.140625" style="35" customWidth="1"/>
    <col min="5369" max="5369" width="18" style="35" customWidth="1"/>
    <col min="5370" max="5370" width="5.42578125" style="35" customWidth="1"/>
    <col min="5371" max="5371" width="11.42578125" style="35"/>
    <col min="5372" max="5372" width="14" style="35" customWidth="1"/>
    <col min="5373" max="5373" width="10.85546875" style="35" customWidth="1"/>
    <col min="5374" max="5374" width="10.140625" style="35" customWidth="1"/>
    <col min="5375" max="5375" width="7.7109375" style="35" customWidth="1"/>
    <col min="5376" max="5376" width="13.7109375" style="35" customWidth="1"/>
    <col min="5377" max="5623" width="11.42578125" style="35"/>
    <col min="5624" max="5624" width="6.140625" style="35" customWidth="1"/>
    <col min="5625" max="5625" width="18" style="35" customWidth="1"/>
    <col min="5626" max="5626" width="5.42578125" style="35" customWidth="1"/>
    <col min="5627" max="5627" width="11.42578125" style="35"/>
    <col min="5628" max="5628" width="14" style="35" customWidth="1"/>
    <col min="5629" max="5629" width="10.85546875" style="35" customWidth="1"/>
    <col min="5630" max="5630" width="10.140625" style="35" customWidth="1"/>
    <col min="5631" max="5631" width="7.7109375" style="35" customWidth="1"/>
    <col min="5632" max="5632" width="13.7109375" style="35" customWidth="1"/>
    <col min="5633" max="5879" width="11.42578125" style="35"/>
    <col min="5880" max="5880" width="6.140625" style="35" customWidth="1"/>
    <col min="5881" max="5881" width="18" style="35" customWidth="1"/>
    <col min="5882" max="5882" width="5.42578125" style="35" customWidth="1"/>
    <col min="5883" max="5883" width="11.42578125" style="35"/>
    <col min="5884" max="5884" width="14" style="35" customWidth="1"/>
    <col min="5885" max="5885" width="10.85546875" style="35" customWidth="1"/>
    <col min="5886" max="5886" width="10.140625" style="35" customWidth="1"/>
    <col min="5887" max="5887" width="7.7109375" style="35" customWidth="1"/>
    <col min="5888" max="5888" width="13.7109375" style="35" customWidth="1"/>
    <col min="5889" max="6135" width="11.42578125" style="35"/>
    <col min="6136" max="6136" width="6.140625" style="35" customWidth="1"/>
    <col min="6137" max="6137" width="18" style="35" customWidth="1"/>
    <col min="6138" max="6138" width="5.42578125" style="35" customWidth="1"/>
    <col min="6139" max="6139" width="11.42578125" style="35"/>
    <col min="6140" max="6140" width="14" style="35" customWidth="1"/>
    <col min="6141" max="6141" width="10.85546875" style="35" customWidth="1"/>
    <col min="6142" max="6142" width="10.140625" style="35" customWidth="1"/>
    <col min="6143" max="6143" width="7.7109375" style="35" customWidth="1"/>
    <col min="6144" max="6144" width="13.7109375" style="35" customWidth="1"/>
    <col min="6145" max="6391" width="11.42578125" style="35"/>
    <col min="6392" max="6392" width="6.140625" style="35" customWidth="1"/>
    <col min="6393" max="6393" width="18" style="35" customWidth="1"/>
    <col min="6394" max="6394" width="5.42578125" style="35" customWidth="1"/>
    <col min="6395" max="6395" width="11.42578125" style="35"/>
    <col min="6396" max="6396" width="14" style="35" customWidth="1"/>
    <col min="6397" max="6397" width="10.85546875" style="35" customWidth="1"/>
    <col min="6398" max="6398" width="10.140625" style="35" customWidth="1"/>
    <col min="6399" max="6399" width="7.7109375" style="35" customWidth="1"/>
    <col min="6400" max="6400" width="13.7109375" style="35" customWidth="1"/>
    <col min="6401" max="6647" width="11.42578125" style="35"/>
    <col min="6648" max="6648" width="6.140625" style="35" customWidth="1"/>
    <col min="6649" max="6649" width="18" style="35" customWidth="1"/>
    <col min="6650" max="6650" width="5.42578125" style="35" customWidth="1"/>
    <col min="6651" max="6651" width="11.42578125" style="35"/>
    <col min="6652" max="6652" width="14" style="35" customWidth="1"/>
    <col min="6653" max="6653" width="10.85546875" style="35" customWidth="1"/>
    <col min="6654" max="6654" width="10.140625" style="35" customWidth="1"/>
    <col min="6655" max="6655" width="7.7109375" style="35" customWidth="1"/>
    <col min="6656" max="6656" width="13.7109375" style="35" customWidth="1"/>
    <col min="6657" max="6903" width="11.42578125" style="35"/>
    <col min="6904" max="6904" width="6.140625" style="35" customWidth="1"/>
    <col min="6905" max="6905" width="18" style="35" customWidth="1"/>
    <col min="6906" max="6906" width="5.42578125" style="35" customWidth="1"/>
    <col min="6907" max="6907" width="11.42578125" style="35"/>
    <col min="6908" max="6908" width="14" style="35" customWidth="1"/>
    <col min="6909" max="6909" width="10.85546875" style="35" customWidth="1"/>
    <col min="6910" max="6910" width="10.140625" style="35" customWidth="1"/>
    <col min="6911" max="6911" width="7.7109375" style="35" customWidth="1"/>
    <col min="6912" max="6912" width="13.7109375" style="35" customWidth="1"/>
    <col min="6913" max="7159" width="11.42578125" style="35"/>
    <col min="7160" max="7160" width="6.140625" style="35" customWidth="1"/>
    <col min="7161" max="7161" width="18" style="35" customWidth="1"/>
    <col min="7162" max="7162" width="5.42578125" style="35" customWidth="1"/>
    <col min="7163" max="7163" width="11.42578125" style="35"/>
    <col min="7164" max="7164" width="14" style="35" customWidth="1"/>
    <col min="7165" max="7165" width="10.85546875" style="35" customWidth="1"/>
    <col min="7166" max="7166" width="10.140625" style="35" customWidth="1"/>
    <col min="7167" max="7167" width="7.7109375" style="35" customWidth="1"/>
    <col min="7168" max="7168" width="13.7109375" style="35" customWidth="1"/>
    <col min="7169" max="7415" width="11.42578125" style="35"/>
    <col min="7416" max="7416" width="6.140625" style="35" customWidth="1"/>
    <col min="7417" max="7417" width="18" style="35" customWidth="1"/>
    <col min="7418" max="7418" width="5.42578125" style="35" customWidth="1"/>
    <col min="7419" max="7419" width="11.42578125" style="35"/>
    <col min="7420" max="7420" width="14" style="35" customWidth="1"/>
    <col min="7421" max="7421" width="10.85546875" style="35" customWidth="1"/>
    <col min="7422" max="7422" width="10.140625" style="35" customWidth="1"/>
    <col min="7423" max="7423" width="7.7109375" style="35" customWidth="1"/>
    <col min="7424" max="7424" width="13.7109375" style="35" customWidth="1"/>
    <col min="7425" max="7671" width="11.42578125" style="35"/>
    <col min="7672" max="7672" width="6.140625" style="35" customWidth="1"/>
    <col min="7673" max="7673" width="18" style="35" customWidth="1"/>
    <col min="7674" max="7674" width="5.42578125" style="35" customWidth="1"/>
    <col min="7675" max="7675" width="11.42578125" style="35"/>
    <col min="7676" max="7676" width="14" style="35" customWidth="1"/>
    <col min="7677" max="7677" width="10.85546875" style="35" customWidth="1"/>
    <col min="7678" max="7678" width="10.140625" style="35" customWidth="1"/>
    <col min="7679" max="7679" width="7.7109375" style="35" customWidth="1"/>
    <col min="7680" max="7680" width="13.7109375" style="35" customWidth="1"/>
    <col min="7681" max="7927" width="11.42578125" style="35"/>
    <col min="7928" max="7928" width="6.140625" style="35" customWidth="1"/>
    <col min="7929" max="7929" width="18" style="35" customWidth="1"/>
    <col min="7930" max="7930" width="5.42578125" style="35" customWidth="1"/>
    <col min="7931" max="7931" width="11.42578125" style="35"/>
    <col min="7932" max="7932" width="14" style="35" customWidth="1"/>
    <col min="7933" max="7933" width="10.85546875" style="35" customWidth="1"/>
    <col min="7934" max="7934" width="10.140625" style="35" customWidth="1"/>
    <col min="7935" max="7935" width="7.7109375" style="35" customWidth="1"/>
    <col min="7936" max="7936" width="13.7109375" style="35" customWidth="1"/>
    <col min="7937" max="8183" width="11.42578125" style="35"/>
    <col min="8184" max="8184" width="6.140625" style="35" customWidth="1"/>
    <col min="8185" max="8185" width="18" style="35" customWidth="1"/>
    <col min="8186" max="8186" width="5.42578125" style="35" customWidth="1"/>
    <col min="8187" max="8187" width="11.42578125" style="35"/>
    <col min="8188" max="8188" width="14" style="35" customWidth="1"/>
    <col min="8189" max="8189" width="10.85546875" style="35" customWidth="1"/>
    <col min="8190" max="8190" width="10.140625" style="35" customWidth="1"/>
    <col min="8191" max="8191" width="7.7109375" style="35" customWidth="1"/>
    <col min="8192" max="8192" width="13.7109375" style="35" customWidth="1"/>
    <col min="8193" max="8439" width="11.42578125" style="35"/>
    <col min="8440" max="8440" width="6.140625" style="35" customWidth="1"/>
    <col min="8441" max="8441" width="18" style="35" customWidth="1"/>
    <col min="8442" max="8442" width="5.42578125" style="35" customWidth="1"/>
    <col min="8443" max="8443" width="11.42578125" style="35"/>
    <col min="8444" max="8444" width="14" style="35" customWidth="1"/>
    <col min="8445" max="8445" width="10.85546875" style="35" customWidth="1"/>
    <col min="8446" max="8446" width="10.140625" style="35" customWidth="1"/>
    <col min="8447" max="8447" width="7.7109375" style="35" customWidth="1"/>
    <col min="8448" max="8448" width="13.7109375" style="35" customWidth="1"/>
    <col min="8449" max="8695" width="11.42578125" style="35"/>
    <col min="8696" max="8696" width="6.140625" style="35" customWidth="1"/>
    <col min="8697" max="8697" width="18" style="35" customWidth="1"/>
    <col min="8698" max="8698" width="5.42578125" style="35" customWidth="1"/>
    <col min="8699" max="8699" width="11.42578125" style="35"/>
    <col min="8700" max="8700" width="14" style="35" customWidth="1"/>
    <col min="8701" max="8701" width="10.85546875" style="35" customWidth="1"/>
    <col min="8702" max="8702" width="10.140625" style="35" customWidth="1"/>
    <col min="8703" max="8703" width="7.7109375" style="35" customWidth="1"/>
    <col min="8704" max="8704" width="13.7109375" style="35" customWidth="1"/>
    <col min="8705" max="8951" width="11.42578125" style="35"/>
    <col min="8952" max="8952" width="6.140625" style="35" customWidth="1"/>
    <col min="8953" max="8953" width="18" style="35" customWidth="1"/>
    <col min="8954" max="8954" width="5.42578125" style="35" customWidth="1"/>
    <col min="8955" max="8955" width="11.42578125" style="35"/>
    <col min="8956" max="8956" width="14" style="35" customWidth="1"/>
    <col min="8957" max="8957" width="10.85546875" style="35" customWidth="1"/>
    <col min="8958" max="8958" width="10.140625" style="35" customWidth="1"/>
    <col min="8959" max="8959" width="7.7109375" style="35" customWidth="1"/>
    <col min="8960" max="8960" width="13.7109375" style="35" customWidth="1"/>
    <col min="8961" max="9207" width="11.42578125" style="35"/>
    <col min="9208" max="9208" width="6.140625" style="35" customWidth="1"/>
    <col min="9209" max="9209" width="18" style="35" customWidth="1"/>
    <col min="9210" max="9210" width="5.42578125" style="35" customWidth="1"/>
    <col min="9211" max="9211" width="11.42578125" style="35"/>
    <col min="9212" max="9212" width="14" style="35" customWidth="1"/>
    <col min="9213" max="9213" width="10.85546875" style="35" customWidth="1"/>
    <col min="9214" max="9214" width="10.140625" style="35" customWidth="1"/>
    <col min="9215" max="9215" width="7.7109375" style="35" customWidth="1"/>
    <col min="9216" max="9216" width="13.7109375" style="35" customWidth="1"/>
    <col min="9217" max="9463" width="11.42578125" style="35"/>
    <col min="9464" max="9464" width="6.140625" style="35" customWidth="1"/>
    <col min="9465" max="9465" width="18" style="35" customWidth="1"/>
    <col min="9466" max="9466" width="5.42578125" style="35" customWidth="1"/>
    <col min="9467" max="9467" width="11.42578125" style="35"/>
    <col min="9468" max="9468" width="14" style="35" customWidth="1"/>
    <col min="9469" max="9469" width="10.85546875" style="35" customWidth="1"/>
    <col min="9470" max="9470" width="10.140625" style="35" customWidth="1"/>
    <col min="9471" max="9471" width="7.7109375" style="35" customWidth="1"/>
    <col min="9472" max="9472" width="13.7109375" style="35" customWidth="1"/>
    <col min="9473" max="9719" width="11.42578125" style="35"/>
    <col min="9720" max="9720" width="6.140625" style="35" customWidth="1"/>
    <col min="9721" max="9721" width="18" style="35" customWidth="1"/>
    <col min="9722" max="9722" width="5.42578125" style="35" customWidth="1"/>
    <col min="9723" max="9723" width="11.42578125" style="35"/>
    <col min="9724" max="9724" width="14" style="35" customWidth="1"/>
    <col min="9725" max="9725" width="10.85546875" style="35" customWidth="1"/>
    <col min="9726" max="9726" width="10.140625" style="35" customWidth="1"/>
    <col min="9727" max="9727" width="7.7109375" style="35" customWidth="1"/>
    <col min="9728" max="9728" width="13.7109375" style="35" customWidth="1"/>
    <col min="9729" max="9975" width="11.42578125" style="35"/>
    <col min="9976" max="9976" width="6.140625" style="35" customWidth="1"/>
    <col min="9977" max="9977" width="18" style="35" customWidth="1"/>
    <col min="9978" max="9978" width="5.42578125" style="35" customWidth="1"/>
    <col min="9979" max="9979" width="11.42578125" style="35"/>
    <col min="9980" max="9980" width="14" style="35" customWidth="1"/>
    <col min="9981" max="9981" width="10.85546875" style="35" customWidth="1"/>
    <col min="9982" max="9982" width="10.140625" style="35" customWidth="1"/>
    <col min="9983" max="9983" width="7.7109375" style="35" customWidth="1"/>
    <col min="9984" max="9984" width="13.7109375" style="35" customWidth="1"/>
    <col min="9985" max="10231" width="11.42578125" style="35"/>
    <col min="10232" max="10232" width="6.140625" style="35" customWidth="1"/>
    <col min="10233" max="10233" width="18" style="35" customWidth="1"/>
    <col min="10234" max="10234" width="5.42578125" style="35" customWidth="1"/>
    <col min="10235" max="10235" width="11.42578125" style="35"/>
    <col min="10236" max="10236" width="14" style="35" customWidth="1"/>
    <col min="10237" max="10237" width="10.85546875" style="35" customWidth="1"/>
    <col min="10238" max="10238" width="10.140625" style="35" customWidth="1"/>
    <col min="10239" max="10239" width="7.7109375" style="35" customWidth="1"/>
    <col min="10240" max="10240" width="13.7109375" style="35" customWidth="1"/>
    <col min="10241" max="10487" width="11.42578125" style="35"/>
    <col min="10488" max="10488" width="6.140625" style="35" customWidth="1"/>
    <col min="10489" max="10489" width="18" style="35" customWidth="1"/>
    <col min="10490" max="10490" width="5.42578125" style="35" customWidth="1"/>
    <col min="10491" max="10491" width="11.42578125" style="35"/>
    <col min="10492" max="10492" width="14" style="35" customWidth="1"/>
    <col min="10493" max="10493" width="10.85546875" style="35" customWidth="1"/>
    <col min="10494" max="10494" width="10.140625" style="35" customWidth="1"/>
    <col min="10495" max="10495" width="7.7109375" style="35" customWidth="1"/>
    <col min="10496" max="10496" width="13.7109375" style="35" customWidth="1"/>
    <col min="10497" max="10743" width="11.42578125" style="35"/>
    <col min="10744" max="10744" width="6.140625" style="35" customWidth="1"/>
    <col min="10745" max="10745" width="18" style="35" customWidth="1"/>
    <col min="10746" max="10746" width="5.42578125" style="35" customWidth="1"/>
    <col min="10747" max="10747" width="11.42578125" style="35"/>
    <col min="10748" max="10748" width="14" style="35" customWidth="1"/>
    <col min="10749" max="10749" width="10.85546875" style="35" customWidth="1"/>
    <col min="10750" max="10750" width="10.140625" style="35" customWidth="1"/>
    <col min="10751" max="10751" width="7.7109375" style="35" customWidth="1"/>
    <col min="10752" max="10752" width="13.7109375" style="35" customWidth="1"/>
    <col min="10753" max="10999" width="11.42578125" style="35"/>
    <col min="11000" max="11000" width="6.140625" style="35" customWidth="1"/>
    <col min="11001" max="11001" width="18" style="35" customWidth="1"/>
    <col min="11002" max="11002" width="5.42578125" style="35" customWidth="1"/>
    <col min="11003" max="11003" width="11.42578125" style="35"/>
    <col min="11004" max="11004" width="14" style="35" customWidth="1"/>
    <col min="11005" max="11005" width="10.85546875" style="35" customWidth="1"/>
    <col min="11006" max="11006" width="10.140625" style="35" customWidth="1"/>
    <col min="11007" max="11007" width="7.7109375" style="35" customWidth="1"/>
    <col min="11008" max="11008" width="13.7109375" style="35" customWidth="1"/>
    <col min="11009" max="11255" width="11.42578125" style="35"/>
    <col min="11256" max="11256" width="6.140625" style="35" customWidth="1"/>
    <col min="11257" max="11257" width="18" style="35" customWidth="1"/>
    <col min="11258" max="11258" width="5.42578125" style="35" customWidth="1"/>
    <col min="11259" max="11259" width="11.42578125" style="35"/>
    <col min="11260" max="11260" width="14" style="35" customWidth="1"/>
    <col min="11261" max="11261" width="10.85546875" style="35" customWidth="1"/>
    <col min="11262" max="11262" width="10.140625" style="35" customWidth="1"/>
    <col min="11263" max="11263" width="7.7109375" style="35" customWidth="1"/>
    <col min="11264" max="11264" width="13.7109375" style="35" customWidth="1"/>
    <col min="11265" max="11511" width="11.42578125" style="35"/>
    <col min="11512" max="11512" width="6.140625" style="35" customWidth="1"/>
    <col min="11513" max="11513" width="18" style="35" customWidth="1"/>
    <col min="11514" max="11514" width="5.42578125" style="35" customWidth="1"/>
    <col min="11515" max="11515" width="11.42578125" style="35"/>
    <col min="11516" max="11516" width="14" style="35" customWidth="1"/>
    <col min="11517" max="11517" width="10.85546875" style="35" customWidth="1"/>
    <col min="11518" max="11518" width="10.140625" style="35" customWidth="1"/>
    <col min="11519" max="11519" width="7.7109375" style="35" customWidth="1"/>
    <col min="11520" max="11520" width="13.7109375" style="35" customWidth="1"/>
    <col min="11521" max="11767" width="11.42578125" style="35"/>
    <col min="11768" max="11768" width="6.140625" style="35" customWidth="1"/>
    <col min="11769" max="11769" width="18" style="35" customWidth="1"/>
    <col min="11770" max="11770" width="5.42578125" style="35" customWidth="1"/>
    <col min="11771" max="11771" width="11.42578125" style="35"/>
    <col min="11772" max="11772" width="14" style="35" customWidth="1"/>
    <col min="11773" max="11773" width="10.85546875" style="35" customWidth="1"/>
    <col min="11774" max="11774" width="10.140625" style="35" customWidth="1"/>
    <col min="11775" max="11775" width="7.7109375" style="35" customWidth="1"/>
    <col min="11776" max="11776" width="13.7109375" style="35" customWidth="1"/>
    <col min="11777" max="12023" width="11.42578125" style="35"/>
    <col min="12024" max="12024" width="6.140625" style="35" customWidth="1"/>
    <col min="12025" max="12025" width="18" style="35" customWidth="1"/>
    <col min="12026" max="12026" width="5.42578125" style="35" customWidth="1"/>
    <col min="12027" max="12027" width="11.42578125" style="35"/>
    <col min="12028" max="12028" width="14" style="35" customWidth="1"/>
    <col min="12029" max="12029" width="10.85546875" style="35" customWidth="1"/>
    <col min="12030" max="12030" width="10.140625" style="35" customWidth="1"/>
    <col min="12031" max="12031" width="7.7109375" style="35" customWidth="1"/>
    <col min="12032" max="12032" width="13.7109375" style="35" customWidth="1"/>
    <col min="12033" max="12279" width="11.42578125" style="35"/>
    <col min="12280" max="12280" width="6.140625" style="35" customWidth="1"/>
    <col min="12281" max="12281" width="18" style="35" customWidth="1"/>
    <col min="12282" max="12282" width="5.42578125" style="35" customWidth="1"/>
    <col min="12283" max="12283" width="11.42578125" style="35"/>
    <col min="12284" max="12284" width="14" style="35" customWidth="1"/>
    <col min="12285" max="12285" width="10.85546875" style="35" customWidth="1"/>
    <col min="12286" max="12286" width="10.140625" style="35" customWidth="1"/>
    <col min="12287" max="12287" width="7.7109375" style="35" customWidth="1"/>
    <col min="12288" max="12288" width="13.7109375" style="35" customWidth="1"/>
    <col min="12289" max="12535" width="11.42578125" style="35"/>
    <col min="12536" max="12536" width="6.140625" style="35" customWidth="1"/>
    <col min="12537" max="12537" width="18" style="35" customWidth="1"/>
    <col min="12538" max="12538" width="5.42578125" style="35" customWidth="1"/>
    <col min="12539" max="12539" width="11.42578125" style="35"/>
    <col min="12540" max="12540" width="14" style="35" customWidth="1"/>
    <col min="12541" max="12541" width="10.85546875" style="35" customWidth="1"/>
    <col min="12542" max="12542" width="10.140625" style="35" customWidth="1"/>
    <col min="12543" max="12543" width="7.7109375" style="35" customWidth="1"/>
    <col min="12544" max="12544" width="13.7109375" style="35" customWidth="1"/>
    <col min="12545" max="12791" width="11.42578125" style="35"/>
    <col min="12792" max="12792" width="6.140625" style="35" customWidth="1"/>
    <col min="12793" max="12793" width="18" style="35" customWidth="1"/>
    <col min="12794" max="12794" width="5.42578125" style="35" customWidth="1"/>
    <col min="12795" max="12795" width="11.42578125" style="35"/>
    <col min="12796" max="12796" width="14" style="35" customWidth="1"/>
    <col min="12797" max="12797" width="10.85546875" style="35" customWidth="1"/>
    <col min="12798" max="12798" width="10.140625" style="35" customWidth="1"/>
    <col min="12799" max="12799" width="7.7109375" style="35" customWidth="1"/>
    <col min="12800" max="12800" width="13.7109375" style="35" customWidth="1"/>
    <col min="12801" max="13047" width="11.42578125" style="35"/>
    <col min="13048" max="13048" width="6.140625" style="35" customWidth="1"/>
    <col min="13049" max="13049" width="18" style="35" customWidth="1"/>
    <col min="13050" max="13050" width="5.42578125" style="35" customWidth="1"/>
    <col min="13051" max="13051" width="11.42578125" style="35"/>
    <col min="13052" max="13052" width="14" style="35" customWidth="1"/>
    <col min="13053" max="13053" width="10.85546875" style="35" customWidth="1"/>
    <col min="13054" max="13054" width="10.140625" style="35" customWidth="1"/>
    <col min="13055" max="13055" width="7.7109375" style="35" customWidth="1"/>
    <col min="13056" max="13056" width="13.7109375" style="35" customWidth="1"/>
    <col min="13057" max="13303" width="11.42578125" style="35"/>
    <col min="13304" max="13304" width="6.140625" style="35" customWidth="1"/>
    <col min="13305" max="13305" width="18" style="35" customWidth="1"/>
    <col min="13306" max="13306" width="5.42578125" style="35" customWidth="1"/>
    <col min="13307" max="13307" width="11.42578125" style="35"/>
    <col min="13308" max="13308" width="14" style="35" customWidth="1"/>
    <col min="13309" max="13309" width="10.85546875" style="35" customWidth="1"/>
    <col min="13310" max="13310" width="10.140625" style="35" customWidth="1"/>
    <col min="13311" max="13311" width="7.7109375" style="35" customWidth="1"/>
    <col min="13312" max="13312" width="13.7109375" style="35" customWidth="1"/>
    <col min="13313" max="13559" width="11.42578125" style="35"/>
    <col min="13560" max="13560" width="6.140625" style="35" customWidth="1"/>
    <col min="13561" max="13561" width="18" style="35" customWidth="1"/>
    <col min="13562" max="13562" width="5.42578125" style="35" customWidth="1"/>
    <col min="13563" max="13563" width="11.42578125" style="35"/>
    <col min="13564" max="13564" width="14" style="35" customWidth="1"/>
    <col min="13565" max="13565" width="10.85546875" style="35" customWidth="1"/>
    <col min="13566" max="13566" width="10.140625" style="35" customWidth="1"/>
    <col min="13567" max="13567" width="7.7109375" style="35" customWidth="1"/>
    <col min="13568" max="13568" width="13.7109375" style="35" customWidth="1"/>
    <col min="13569" max="13815" width="11.42578125" style="35"/>
    <col min="13816" max="13816" width="6.140625" style="35" customWidth="1"/>
    <col min="13817" max="13817" width="18" style="35" customWidth="1"/>
    <col min="13818" max="13818" width="5.42578125" style="35" customWidth="1"/>
    <col min="13819" max="13819" width="11.42578125" style="35"/>
    <col min="13820" max="13820" width="14" style="35" customWidth="1"/>
    <col min="13821" max="13821" width="10.85546875" style="35" customWidth="1"/>
    <col min="13822" max="13822" width="10.140625" style="35" customWidth="1"/>
    <col min="13823" max="13823" width="7.7109375" style="35" customWidth="1"/>
    <col min="13824" max="13824" width="13.7109375" style="35" customWidth="1"/>
    <col min="13825" max="14071" width="11.42578125" style="35"/>
    <col min="14072" max="14072" width="6.140625" style="35" customWidth="1"/>
    <col min="14073" max="14073" width="18" style="35" customWidth="1"/>
    <col min="14074" max="14074" width="5.42578125" style="35" customWidth="1"/>
    <col min="14075" max="14075" width="11.42578125" style="35"/>
    <col min="14076" max="14076" width="14" style="35" customWidth="1"/>
    <col min="14077" max="14077" width="10.85546875" style="35" customWidth="1"/>
    <col min="14078" max="14078" width="10.140625" style="35" customWidth="1"/>
    <col min="14079" max="14079" width="7.7109375" style="35" customWidth="1"/>
    <col min="14080" max="14080" width="13.7109375" style="35" customWidth="1"/>
    <col min="14081" max="14327" width="11.42578125" style="35"/>
    <col min="14328" max="14328" width="6.140625" style="35" customWidth="1"/>
    <col min="14329" max="14329" width="18" style="35" customWidth="1"/>
    <col min="14330" max="14330" width="5.42578125" style="35" customWidth="1"/>
    <col min="14331" max="14331" width="11.42578125" style="35"/>
    <col min="14332" max="14332" width="14" style="35" customWidth="1"/>
    <col min="14333" max="14333" width="10.85546875" style="35" customWidth="1"/>
    <col min="14334" max="14334" width="10.140625" style="35" customWidth="1"/>
    <col min="14335" max="14335" width="7.7109375" style="35" customWidth="1"/>
    <col min="14336" max="14336" width="13.7109375" style="35" customWidth="1"/>
    <col min="14337" max="14583" width="11.42578125" style="35"/>
    <col min="14584" max="14584" width="6.140625" style="35" customWidth="1"/>
    <col min="14585" max="14585" width="18" style="35" customWidth="1"/>
    <col min="14586" max="14586" width="5.42578125" style="35" customWidth="1"/>
    <col min="14587" max="14587" width="11.42578125" style="35"/>
    <col min="14588" max="14588" width="14" style="35" customWidth="1"/>
    <col min="14589" max="14589" width="10.85546875" style="35" customWidth="1"/>
    <col min="14590" max="14590" width="10.140625" style="35" customWidth="1"/>
    <col min="14591" max="14591" width="7.7109375" style="35" customWidth="1"/>
    <col min="14592" max="14592" width="13.7109375" style="35" customWidth="1"/>
    <col min="14593" max="14839" width="11.42578125" style="35"/>
    <col min="14840" max="14840" width="6.140625" style="35" customWidth="1"/>
    <col min="14841" max="14841" width="18" style="35" customWidth="1"/>
    <col min="14842" max="14842" width="5.42578125" style="35" customWidth="1"/>
    <col min="14843" max="14843" width="11.42578125" style="35"/>
    <col min="14844" max="14844" width="14" style="35" customWidth="1"/>
    <col min="14845" max="14845" width="10.85546875" style="35" customWidth="1"/>
    <col min="14846" max="14846" width="10.140625" style="35" customWidth="1"/>
    <col min="14847" max="14847" width="7.7109375" style="35" customWidth="1"/>
    <col min="14848" max="14848" width="13.7109375" style="35" customWidth="1"/>
    <col min="14849" max="15095" width="11.42578125" style="35"/>
    <col min="15096" max="15096" width="6.140625" style="35" customWidth="1"/>
    <col min="15097" max="15097" width="18" style="35" customWidth="1"/>
    <col min="15098" max="15098" width="5.42578125" style="35" customWidth="1"/>
    <col min="15099" max="15099" width="11.42578125" style="35"/>
    <col min="15100" max="15100" width="14" style="35" customWidth="1"/>
    <col min="15101" max="15101" width="10.85546875" style="35" customWidth="1"/>
    <col min="15102" max="15102" width="10.140625" style="35" customWidth="1"/>
    <col min="15103" max="15103" width="7.7109375" style="35" customWidth="1"/>
    <col min="15104" max="15104" width="13.7109375" style="35" customWidth="1"/>
    <col min="15105" max="15351" width="11.42578125" style="35"/>
    <col min="15352" max="15352" width="6.140625" style="35" customWidth="1"/>
    <col min="15353" max="15353" width="18" style="35" customWidth="1"/>
    <col min="15354" max="15354" width="5.42578125" style="35" customWidth="1"/>
    <col min="15355" max="15355" width="11.42578125" style="35"/>
    <col min="15356" max="15356" width="14" style="35" customWidth="1"/>
    <col min="15357" max="15357" width="10.85546875" style="35" customWidth="1"/>
    <col min="15358" max="15358" width="10.140625" style="35" customWidth="1"/>
    <col min="15359" max="15359" width="7.7109375" style="35" customWidth="1"/>
    <col min="15360" max="15360" width="13.7109375" style="35" customWidth="1"/>
    <col min="15361" max="15607" width="11.42578125" style="35"/>
    <col min="15608" max="15608" width="6.140625" style="35" customWidth="1"/>
    <col min="15609" max="15609" width="18" style="35" customWidth="1"/>
    <col min="15610" max="15610" width="5.42578125" style="35" customWidth="1"/>
    <col min="15611" max="15611" width="11.42578125" style="35"/>
    <col min="15612" max="15612" width="14" style="35" customWidth="1"/>
    <col min="15613" max="15613" width="10.85546875" style="35" customWidth="1"/>
    <col min="15614" max="15614" width="10.140625" style="35" customWidth="1"/>
    <col min="15615" max="15615" width="7.7109375" style="35" customWidth="1"/>
    <col min="15616" max="15616" width="13.7109375" style="35" customWidth="1"/>
    <col min="15617" max="15863" width="11.42578125" style="35"/>
    <col min="15864" max="15864" width="6.140625" style="35" customWidth="1"/>
    <col min="15865" max="15865" width="18" style="35" customWidth="1"/>
    <col min="15866" max="15866" width="5.42578125" style="35" customWidth="1"/>
    <col min="15867" max="15867" width="11.42578125" style="35"/>
    <col min="15868" max="15868" width="14" style="35" customWidth="1"/>
    <col min="15869" max="15869" width="10.85546875" style="35" customWidth="1"/>
    <col min="15870" max="15870" width="10.140625" style="35" customWidth="1"/>
    <col min="15871" max="15871" width="7.7109375" style="35" customWidth="1"/>
    <col min="15872" max="15872" width="13.7109375" style="35" customWidth="1"/>
    <col min="15873" max="16119" width="11.42578125" style="35"/>
    <col min="16120" max="16120" width="6.140625" style="35" customWidth="1"/>
    <col min="16121" max="16121" width="18" style="35" customWidth="1"/>
    <col min="16122" max="16122" width="5.42578125" style="35" customWidth="1"/>
    <col min="16123" max="16123" width="11.42578125" style="35"/>
    <col min="16124" max="16124" width="14" style="35" customWidth="1"/>
    <col min="16125" max="16125" width="10.85546875" style="35" customWidth="1"/>
    <col min="16126" max="16126" width="10.140625" style="35" customWidth="1"/>
    <col min="16127" max="16127" width="7.7109375" style="35" customWidth="1"/>
    <col min="16128" max="16128" width="13.7109375" style="35" customWidth="1"/>
    <col min="16129" max="16384" width="11.42578125" style="35"/>
  </cols>
  <sheetData>
    <row r="1" spans="1:26" s="3" customFormat="1" ht="17.25" customHeight="1" thickBot="1" x14ac:dyDescent="0.25">
      <c r="A1" s="156" t="s">
        <v>110</v>
      </c>
      <c r="B1" s="157"/>
      <c r="C1" s="157"/>
      <c r="D1" s="157"/>
      <c r="E1" s="157"/>
      <c r="F1" s="157"/>
      <c r="G1" s="157"/>
      <c r="H1" s="157"/>
      <c r="I1" s="157"/>
      <c r="J1" s="157"/>
      <c r="K1" s="157"/>
      <c r="L1" s="157"/>
      <c r="M1" s="157"/>
      <c r="N1" s="157"/>
      <c r="O1" s="157"/>
      <c r="P1" s="157"/>
      <c r="Q1" s="157"/>
      <c r="R1" s="157"/>
      <c r="S1" s="157"/>
      <c r="T1" s="157"/>
      <c r="U1" s="157"/>
      <c r="V1" s="157"/>
      <c r="W1" s="157"/>
      <c r="X1" s="157"/>
      <c r="Y1" s="1"/>
      <c r="Z1" s="2"/>
    </row>
    <row r="2" spans="1:26" s="3" customFormat="1" ht="23.25" customHeight="1" x14ac:dyDescent="0.2">
      <c r="A2" s="30" t="s">
        <v>44</v>
      </c>
      <c r="B2" s="93">
        <v>2023</v>
      </c>
      <c r="C2" s="7">
        <v>2022</v>
      </c>
      <c r="D2" s="7">
        <v>2021</v>
      </c>
      <c r="E2" s="7" t="s">
        <v>45</v>
      </c>
      <c r="F2" s="6">
        <v>2018</v>
      </c>
      <c r="G2" s="6">
        <v>2017</v>
      </c>
      <c r="H2" s="6">
        <v>2016</v>
      </c>
      <c r="I2" s="6">
        <v>2015</v>
      </c>
      <c r="J2" s="6" t="s">
        <v>42</v>
      </c>
      <c r="K2" s="6" t="s">
        <v>41</v>
      </c>
      <c r="L2" s="6" t="s">
        <v>40</v>
      </c>
      <c r="M2" s="6" t="s">
        <v>39</v>
      </c>
      <c r="N2" s="6" t="s">
        <v>38</v>
      </c>
      <c r="O2" s="6" t="s">
        <v>37</v>
      </c>
      <c r="P2" s="6" t="s">
        <v>36</v>
      </c>
      <c r="Q2" s="6" t="s">
        <v>35</v>
      </c>
      <c r="R2" s="6" t="s">
        <v>34</v>
      </c>
      <c r="S2" s="6" t="s">
        <v>33</v>
      </c>
      <c r="T2" s="6" t="s">
        <v>32</v>
      </c>
      <c r="U2" s="6" t="s">
        <v>31</v>
      </c>
      <c r="V2" s="6" t="s">
        <v>30</v>
      </c>
      <c r="W2" s="6" t="s">
        <v>29</v>
      </c>
      <c r="X2" s="5" t="s">
        <v>28</v>
      </c>
      <c r="Y2" s="4" t="s">
        <v>27</v>
      </c>
    </row>
    <row r="3" spans="1:26" s="3" customFormat="1" ht="23.25" customHeight="1" thickBot="1" x14ac:dyDescent="0.25">
      <c r="A3" s="31" t="s">
        <v>46</v>
      </c>
      <c r="B3" s="94">
        <f>J36</f>
        <v>0.85000000000000009</v>
      </c>
      <c r="C3" s="12">
        <v>0.90480000000000005</v>
      </c>
      <c r="D3" s="12">
        <v>0.86839999999999995</v>
      </c>
      <c r="E3" s="12">
        <f>91/106</f>
        <v>0.85849056603773588</v>
      </c>
      <c r="F3" s="11">
        <f>47/62</f>
        <v>0.75806451612903225</v>
      </c>
      <c r="G3" s="11">
        <f>44/52</f>
        <v>0.84615384615384615</v>
      </c>
      <c r="H3" s="11">
        <f>50/72</f>
        <v>0.69444444444444442</v>
      </c>
      <c r="I3" s="11">
        <f>50/72</f>
        <v>0.69444444444444442</v>
      </c>
      <c r="J3" s="11">
        <f>64/115</f>
        <v>0.55652173913043479</v>
      </c>
      <c r="K3" s="11">
        <f>41/112</f>
        <v>0.36607142857142855</v>
      </c>
      <c r="L3" s="11">
        <f>47/62</f>
        <v>0.75806451612903225</v>
      </c>
      <c r="M3" s="11">
        <f>39/62</f>
        <v>0.62903225806451613</v>
      </c>
      <c r="N3" s="10">
        <f>56/65</f>
        <v>0.86153846153846159</v>
      </c>
      <c r="O3" s="10">
        <v>0.7077</v>
      </c>
      <c r="P3" s="10">
        <f>47/63</f>
        <v>0.74603174603174605</v>
      </c>
      <c r="Q3" s="10">
        <f>102/118</f>
        <v>0.86440677966101698</v>
      </c>
      <c r="R3" s="10">
        <f>50/51</f>
        <v>0.98039215686274506</v>
      </c>
      <c r="S3" s="10">
        <f>145/159</f>
        <v>0.91194968553459121</v>
      </c>
      <c r="T3" s="9">
        <v>0.85370000000000001</v>
      </c>
      <c r="U3" s="9">
        <v>0.80489999999999995</v>
      </c>
      <c r="V3" s="9">
        <v>0.83899999999999997</v>
      </c>
      <c r="W3" s="9">
        <v>0.80649999999999999</v>
      </c>
      <c r="X3" s="9" t="s">
        <v>43</v>
      </c>
      <c r="Y3" s="8">
        <v>0.69</v>
      </c>
    </row>
    <row r="4" spans="1:26" s="3" customFormat="1" ht="23.25" customHeight="1" thickBot="1" x14ac:dyDescent="0.25">
      <c r="A4" s="32" t="s">
        <v>47</v>
      </c>
      <c r="B4" s="95">
        <f>C36</f>
        <v>27</v>
      </c>
      <c r="C4" s="33">
        <v>21</v>
      </c>
      <c r="D4" s="33">
        <v>27</v>
      </c>
      <c r="E4" s="33">
        <v>33</v>
      </c>
      <c r="F4" s="33">
        <v>30</v>
      </c>
      <c r="G4" s="33">
        <v>23</v>
      </c>
      <c r="H4" s="33">
        <v>22</v>
      </c>
      <c r="I4" s="33">
        <v>27</v>
      </c>
      <c r="J4" s="91">
        <v>40</v>
      </c>
      <c r="K4" s="92"/>
      <c r="L4" s="91">
        <v>20</v>
      </c>
      <c r="M4" s="92"/>
      <c r="N4" s="180">
        <v>28</v>
      </c>
      <c r="O4" s="181"/>
      <c r="P4" s="91"/>
      <c r="Q4" s="92"/>
      <c r="R4" s="33"/>
      <c r="S4" s="33"/>
      <c r="T4" s="33"/>
      <c r="U4" s="33"/>
      <c r="V4" s="33"/>
      <c r="W4" s="33"/>
      <c r="X4" s="33"/>
      <c r="Y4" s="33"/>
    </row>
    <row r="5" spans="1:26" s="3" customFormat="1" ht="12" customHeight="1" thickBot="1" x14ac:dyDescent="0.25">
      <c r="A5" s="13"/>
      <c r="B5" s="14"/>
      <c r="C5" s="14"/>
      <c r="D5" s="14"/>
      <c r="E5" s="45"/>
      <c r="F5" s="14"/>
      <c r="G5" s="14"/>
      <c r="H5" s="15"/>
      <c r="I5" s="15"/>
      <c r="J5" s="15"/>
      <c r="K5" s="46"/>
      <c r="L5" s="16"/>
      <c r="M5" s="16"/>
      <c r="N5" s="17"/>
      <c r="O5" s="17"/>
      <c r="P5" s="17"/>
      <c r="Q5" s="17"/>
      <c r="R5" s="17"/>
      <c r="S5" s="17"/>
      <c r="T5" s="17"/>
      <c r="U5" s="17"/>
      <c r="V5" s="17"/>
      <c r="W5" s="18"/>
      <c r="X5" s="34"/>
      <c r="Y5" s="1"/>
      <c r="Z5" s="2"/>
    </row>
    <row r="6" spans="1:26" ht="30.75" customHeight="1" thickBot="1" x14ac:dyDescent="0.3">
      <c r="B6" s="169" t="s">
        <v>200</v>
      </c>
      <c r="C6" s="170"/>
      <c r="D6" s="170"/>
      <c r="E6" s="170"/>
      <c r="F6" s="170"/>
      <c r="G6" s="170"/>
      <c r="H6" s="170"/>
      <c r="I6" s="170"/>
      <c r="J6" s="171"/>
      <c r="K6" s="165" t="s">
        <v>201</v>
      </c>
    </row>
    <row r="7" spans="1:26" ht="32.25" customHeight="1" x14ac:dyDescent="0.25">
      <c r="B7" s="161" t="s">
        <v>0</v>
      </c>
      <c r="C7" s="172" t="s">
        <v>2</v>
      </c>
      <c r="D7" s="172"/>
      <c r="E7" s="167" t="s">
        <v>179</v>
      </c>
      <c r="F7" s="172" t="s">
        <v>25</v>
      </c>
      <c r="G7" s="174" t="s">
        <v>172</v>
      </c>
      <c r="H7" s="174"/>
      <c r="I7" s="174"/>
      <c r="J7" s="175" t="s">
        <v>111</v>
      </c>
      <c r="K7" s="166"/>
    </row>
    <row r="8" spans="1:26" ht="20.25" customHeight="1" thickBot="1" x14ac:dyDescent="0.3">
      <c r="B8" s="162"/>
      <c r="C8" s="173"/>
      <c r="D8" s="173"/>
      <c r="E8" s="168"/>
      <c r="F8" s="173"/>
      <c r="G8" s="19" t="s">
        <v>6</v>
      </c>
      <c r="H8" s="19" t="s">
        <v>0</v>
      </c>
      <c r="I8" s="19" t="s">
        <v>1</v>
      </c>
      <c r="J8" s="176"/>
      <c r="K8" s="166"/>
    </row>
    <row r="9" spans="1:26" ht="132" customHeight="1" thickBot="1" x14ac:dyDescent="0.3">
      <c r="B9" s="200" t="s">
        <v>212</v>
      </c>
      <c r="C9" s="103">
        <v>1</v>
      </c>
      <c r="D9" s="104" t="s">
        <v>218</v>
      </c>
      <c r="E9" s="201" t="s">
        <v>262</v>
      </c>
      <c r="F9" s="106" t="s">
        <v>114</v>
      </c>
      <c r="G9" s="103">
        <v>1</v>
      </c>
      <c r="H9" s="103">
        <v>0</v>
      </c>
      <c r="I9" s="103">
        <f>G9+H9</f>
        <v>1</v>
      </c>
      <c r="J9" s="107">
        <f t="shared" ref="J9" si="0">G9/I9</f>
        <v>1</v>
      </c>
      <c r="K9" s="202" t="s">
        <v>284</v>
      </c>
    </row>
    <row r="10" spans="1:26" ht="299.25" customHeight="1" x14ac:dyDescent="0.25">
      <c r="B10" s="123" t="s">
        <v>112</v>
      </c>
      <c r="C10" s="126">
        <v>3</v>
      </c>
      <c r="D10" s="100" t="s">
        <v>213</v>
      </c>
      <c r="E10" s="49" t="s">
        <v>214</v>
      </c>
      <c r="F10" s="98" t="s">
        <v>3</v>
      </c>
      <c r="G10" s="74">
        <v>1</v>
      </c>
      <c r="H10" s="74">
        <v>0</v>
      </c>
      <c r="I10" s="74">
        <f>G10+H10</f>
        <v>1</v>
      </c>
      <c r="J10" s="101">
        <f t="shared" ref="J10:J23" si="1">G10/I10</f>
        <v>1</v>
      </c>
      <c r="K10" s="203" t="s">
        <v>263</v>
      </c>
    </row>
    <row r="11" spans="1:26" ht="288.75" customHeight="1" x14ac:dyDescent="0.25">
      <c r="A11" s="198"/>
      <c r="B11" s="141"/>
      <c r="C11" s="142"/>
      <c r="D11" s="64" t="s">
        <v>215</v>
      </c>
      <c r="E11" s="55" t="s">
        <v>217</v>
      </c>
      <c r="F11" s="197" t="s">
        <v>216</v>
      </c>
      <c r="G11" s="72">
        <v>4</v>
      </c>
      <c r="H11" s="72">
        <v>0</v>
      </c>
      <c r="I11" s="72">
        <f>G11+H11</f>
        <v>4</v>
      </c>
      <c r="J11" s="99">
        <f>G11/I11</f>
        <v>1</v>
      </c>
      <c r="K11" s="204" t="s">
        <v>266</v>
      </c>
    </row>
    <row r="12" spans="1:26" ht="173.25" customHeight="1" thickBot="1" x14ac:dyDescent="0.3">
      <c r="A12" s="198"/>
      <c r="B12" s="125"/>
      <c r="C12" s="128"/>
      <c r="D12" s="205" t="s">
        <v>260</v>
      </c>
      <c r="E12" s="206" t="s">
        <v>255</v>
      </c>
      <c r="F12" s="207" t="s">
        <v>3</v>
      </c>
      <c r="G12" s="208">
        <v>0</v>
      </c>
      <c r="H12" s="208">
        <v>1</v>
      </c>
      <c r="I12" s="208">
        <v>1</v>
      </c>
      <c r="J12" s="96">
        <v>0.8</v>
      </c>
      <c r="K12" s="114" t="s">
        <v>283</v>
      </c>
    </row>
    <row r="13" spans="1:26" ht="401.25" customHeight="1" x14ac:dyDescent="0.25">
      <c r="B13" s="210" t="s">
        <v>145</v>
      </c>
      <c r="C13" s="211">
        <v>2</v>
      </c>
      <c r="D13" s="116" t="s">
        <v>235</v>
      </c>
      <c r="E13" s="212" t="s">
        <v>238</v>
      </c>
      <c r="F13" s="98" t="s">
        <v>61</v>
      </c>
      <c r="G13" s="118">
        <v>0</v>
      </c>
      <c r="H13" s="118">
        <v>1</v>
      </c>
      <c r="I13" s="118">
        <f t="shared" ref="I13:I17" si="2">G13+H13</f>
        <v>1</v>
      </c>
      <c r="J13" s="101">
        <v>0.5</v>
      </c>
      <c r="K13" s="213" t="s">
        <v>265</v>
      </c>
    </row>
    <row r="14" spans="1:26" ht="185.25" customHeight="1" thickBot="1" x14ac:dyDescent="0.3">
      <c r="B14" s="214"/>
      <c r="C14" s="215"/>
      <c r="D14" s="205" t="s">
        <v>239</v>
      </c>
      <c r="E14" s="206" t="s">
        <v>240</v>
      </c>
      <c r="F14" s="207" t="s">
        <v>3</v>
      </c>
      <c r="G14" s="208">
        <v>2</v>
      </c>
      <c r="H14" s="208">
        <v>0</v>
      </c>
      <c r="I14" s="208">
        <f t="shared" si="2"/>
        <v>2</v>
      </c>
      <c r="J14" s="96">
        <f>G14/I14</f>
        <v>1</v>
      </c>
      <c r="K14" s="216" t="s">
        <v>258</v>
      </c>
    </row>
    <row r="15" spans="1:26" s="38" customFormat="1" ht="152.25" customHeight="1" x14ac:dyDescent="0.25">
      <c r="B15" s="217" t="s">
        <v>153</v>
      </c>
      <c r="C15" s="211">
        <v>2</v>
      </c>
      <c r="D15" s="115" t="s">
        <v>257</v>
      </c>
      <c r="E15" s="212" t="s">
        <v>221</v>
      </c>
      <c r="F15" s="108" t="s">
        <v>53</v>
      </c>
      <c r="G15" s="118">
        <v>1</v>
      </c>
      <c r="H15" s="118">
        <v>0</v>
      </c>
      <c r="I15" s="118">
        <f t="shared" si="2"/>
        <v>1</v>
      </c>
      <c r="J15" s="101">
        <f t="shared" si="1"/>
        <v>1</v>
      </c>
      <c r="K15" s="112" t="s">
        <v>222</v>
      </c>
    </row>
    <row r="16" spans="1:26" s="38" customFormat="1" ht="180" customHeight="1" thickBot="1" x14ac:dyDescent="0.3">
      <c r="B16" s="218"/>
      <c r="C16" s="215"/>
      <c r="D16" s="219" t="s">
        <v>219</v>
      </c>
      <c r="E16" s="206" t="s">
        <v>220</v>
      </c>
      <c r="F16" s="113" t="s">
        <v>61</v>
      </c>
      <c r="G16" s="208">
        <v>1</v>
      </c>
      <c r="H16" s="208">
        <v>0</v>
      </c>
      <c r="I16" s="208">
        <f t="shared" si="2"/>
        <v>1</v>
      </c>
      <c r="J16" s="96">
        <f t="shared" ref="J16" si="3">G16/I16</f>
        <v>1</v>
      </c>
      <c r="K16" s="114" t="s">
        <v>256</v>
      </c>
    </row>
    <row r="17" spans="2:11" ht="264" customHeight="1" x14ac:dyDescent="0.25">
      <c r="B17" s="220" t="s">
        <v>11</v>
      </c>
      <c r="C17" s="211">
        <v>5</v>
      </c>
      <c r="D17" s="115" t="s">
        <v>224</v>
      </c>
      <c r="E17" s="117" t="s">
        <v>225</v>
      </c>
      <c r="F17" s="108" t="s">
        <v>216</v>
      </c>
      <c r="G17" s="118">
        <v>0</v>
      </c>
      <c r="H17" s="118">
        <v>1</v>
      </c>
      <c r="I17" s="118">
        <f t="shared" si="2"/>
        <v>1</v>
      </c>
      <c r="J17" s="101">
        <v>0.5</v>
      </c>
      <c r="K17" s="112" t="s">
        <v>274</v>
      </c>
    </row>
    <row r="18" spans="2:11" ht="139.5" customHeight="1" x14ac:dyDescent="0.25">
      <c r="B18" s="221"/>
      <c r="C18" s="209"/>
      <c r="D18" s="197" t="s">
        <v>223</v>
      </c>
      <c r="E18" s="196" t="s">
        <v>175</v>
      </c>
      <c r="F18" s="97" t="s">
        <v>53</v>
      </c>
      <c r="G18" s="191">
        <v>0</v>
      </c>
      <c r="H18" s="191">
        <v>1</v>
      </c>
      <c r="I18" s="191">
        <v>1</v>
      </c>
      <c r="J18" s="99">
        <v>0.7</v>
      </c>
      <c r="K18" s="120" t="s">
        <v>273</v>
      </c>
    </row>
    <row r="19" spans="2:11" ht="120" customHeight="1" x14ac:dyDescent="0.25">
      <c r="B19" s="222" t="s">
        <v>69</v>
      </c>
      <c r="C19" s="209"/>
      <c r="D19" s="97" t="s">
        <v>226</v>
      </c>
      <c r="E19" s="190" t="s">
        <v>227</v>
      </c>
      <c r="F19" s="97" t="s">
        <v>3</v>
      </c>
      <c r="G19" s="191">
        <v>0</v>
      </c>
      <c r="H19" s="191">
        <v>1</v>
      </c>
      <c r="I19" s="191">
        <f>G19+H19</f>
        <v>1</v>
      </c>
      <c r="J19" s="99">
        <v>0.8</v>
      </c>
      <c r="K19" s="90" t="s">
        <v>281</v>
      </c>
    </row>
    <row r="20" spans="2:11" ht="137.25" customHeight="1" x14ac:dyDescent="0.25">
      <c r="B20" s="223" t="s">
        <v>12</v>
      </c>
      <c r="C20" s="209"/>
      <c r="D20" s="199" t="s">
        <v>231</v>
      </c>
      <c r="E20" s="190" t="s">
        <v>230</v>
      </c>
      <c r="F20" s="97" t="s">
        <v>216</v>
      </c>
      <c r="G20" s="191">
        <v>1</v>
      </c>
      <c r="H20" s="191">
        <v>0</v>
      </c>
      <c r="I20" s="191">
        <f t="shared" ref="I20" si="4">G20+H20</f>
        <v>1</v>
      </c>
      <c r="J20" s="99">
        <f>G20/I20</f>
        <v>1</v>
      </c>
      <c r="K20" s="90" t="s">
        <v>282</v>
      </c>
    </row>
    <row r="21" spans="2:11" ht="174.75" customHeight="1" thickBot="1" x14ac:dyDescent="0.3">
      <c r="B21" s="224" t="s">
        <v>13</v>
      </c>
      <c r="C21" s="215"/>
      <c r="D21" s="219" t="s">
        <v>228</v>
      </c>
      <c r="E21" s="225" t="s">
        <v>229</v>
      </c>
      <c r="F21" s="113" t="s">
        <v>61</v>
      </c>
      <c r="G21" s="208">
        <v>0</v>
      </c>
      <c r="H21" s="208">
        <v>1</v>
      </c>
      <c r="I21" s="208">
        <f t="shared" ref="I21:I29" si="5">G21+H21</f>
        <v>1</v>
      </c>
      <c r="J21" s="96">
        <v>0.6</v>
      </c>
      <c r="K21" s="114" t="s">
        <v>279</v>
      </c>
    </row>
    <row r="22" spans="2:11" ht="158.25" customHeight="1" thickBot="1" x14ac:dyDescent="0.3">
      <c r="B22" s="102" t="s">
        <v>147</v>
      </c>
      <c r="C22" s="103">
        <v>1</v>
      </c>
      <c r="D22" s="104" t="s">
        <v>234</v>
      </c>
      <c r="E22" s="105" t="s">
        <v>251</v>
      </c>
      <c r="F22" s="106" t="s">
        <v>3</v>
      </c>
      <c r="G22" s="103">
        <v>1</v>
      </c>
      <c r="H22" s="103">
        <v>0</v>
      </c>
      <c r="I22" s="103">
        <f t="shared" si="5"/>
        <v>1</v>
      </c>
      <c r="J22" s="107">
        <f>G22/I22</f>
        <v>1</v>
      </c>
      <c r="K22" s="110" t="s">
        <v>267</v>
      </c>
    </row>
    <row r="23" spans="2:11" ht="126.75" customHeight="1" thickBot="1" x14ac:dyDescent="0.3">
      <c r="B23" s="239" t="s">
        <v>120</v>
      </c>
      <c r="C23" s="75">
        <v>1</v>
      </c>
      <c r="D23" s="192" t="s">
        <v>232</v>
      </c>
      <c r="E23" s="193" t="s">
        <v>233</v>
      </c>
      <c r="F23" s="194" t="s">
        <v>114</v>
      </c>
      <c r="G23" s="75">
        <v>0</v>
      </c>
      <c r="H23" s="75">
        <v>2</v>
      </c>
      <c r="I23" s="75">
        <f t="shared" si="5"/>
        <v>2</v>
      </c>
      <c r="J23" s="195" t="s">
        <v>285</v>
      </c>
      <c r="K23" s="237" t="s">
        <v>286</v>
      </c>
    </row>
    <row r="24" spans="2:11" s="38" customFormat="1" ht="239.25" customHeight="1" x14ac:dyDescent="0.25">
      <c r="B24" s="182" t="s">
        <v>122</v>
      </c>
      <c r="C24" s="126">
        <v>4</v>
      </c>
      <c r="D24" s="116" t="s">
        <v>208</v>
      </c>
      <c r="E24" s="117" t="s">
        <v>209</v>
      </c>
      <c r="F24" s="108" t="s">
        <v>61</v>
      </c>
      <c r="G24" s="118">
        <v>0</v>
      </c>
      <c r="H24" s="118">
        <v>1</v>
      </c>
      <c r="I24" s="118">
        <f t="shared" si="5"/>
        <v>1</v>
      </c>
      <c r="J24" s="101">
        <v>0.6</v>
      </c>
      <c r="K24" s="119" t="s">
        <v>280</v>
      </c>
    </row>
    <row r="25" spans="2:11" ht="180" customHeight="1" x14ac:dyDescent="0.25">
      <c r="B25" s="164"/>
      <c r="C25" s="142"/>
      <c r="D25" s="64" t="s">
        <v>205</v>
      </c>
      <c r="E25" s="57" t="s">
        <v>206</v>
      </c>
      <c r="F25" s="97" t="s">
        <v>3</v>
      </c>
      <c r="G25" s="72">
        <v>0</v>
      </c>
      <c r="H25" s="72">
        <v>1</v>
      </c>
      <c r="I25" s="72">
        <f t="shared" si="5"/>
        <v>1</v>
      </c>
      <c r="J25" s="99">
        <v>0.5</v>
      </c>
      <c r="K25" s="109" t="s">
        <v>207</v>
      </c>
    </row>
    <row r="26" spans="2:11" ht="108" customHeight="1" x14ac:dyDescent="0.25">
      <c r="B26" s="164"/>
      <c r="C26" s="142"/>
      <c r="D26" s="64" t="s">
        <v>204</v>
      </c>
      <c r="E26" s="57" t="s">
        <v>259</v>
      </c>
      <c r="F26" s="97" t="s">
        <v>53</v>
      </c>
      <c r="G26" s="72">
        <v>1</v>
      </c>
      <c r="H26" s="72">
        <v>0</v>
      </c>
      <c r="I26" s="72">
        <f t="shared" si="5"/>
        <v>1</v>
      </c>
      <c r="J26" s="99">
        <f>G26/I26</f>
        <v>1</v>
      </c>
      <c r="K26" s="111" t="s">
        <v>268</v>
      </c>
    </row>
    <row r="27" spans="2:11" ht="162" customHeight="1" thickBot="1" x14ac:dyDescent="0.3">
      <c r="B27" s="240"/>
      <c r="C27" s="128"/>
      <c r="D27" s="241" t="s">
        <v>210</v>
      </c>
      <c r="E27" s="242" t="s">
        <v>211</v>
      </c>
      <c r="F27" s="113" t="s">
        <v>53</v>
      </c>
      <c r="G27" s="76">
        <v>2</v>
      </c>
      <c r="H27" s="76">
        <v>0</v>
      </c>
      <c r="I27" s="76">
        <f t="shared" ref="I27" si="6">G27+H27</f>
        <v>2</v>
      </c>
      <c r="J27" s="96">
        <f>G27/I27</f>
        <v>1</v>
      </c>
      <c r="K27" s="243" t="s">
        <v>269</v>
      </c>
    </row>
    <row r="28" spans="2:11" ht="154.5" customHeight="1" thickBot="1" x14ac:dyDescent="0.3">
      <c r="B28" s="102" t="s">
        <v>124</v>
      </c>
      <c r="C28" s="103">
        <v>1</v>
      </c>
      <c r="D28" s="104" t="s">
        <v>202</v>
      </c>
      <c r="E28" s="226" t="s">
        <v>203</v>
      </c>
      <c r="F28" s="106" t="s">
        <v>3</v>
      </c>
      <c r="G28" s="103">
        <v>2</v>
      </c>
      <c r="H28" s="103">
        <v>0</v>
      </c>
      <c r="I28" s="103">
        <f t="shared" si="5"/>
        <v>2</v>
      </c>
      <c r="J28" s="107">
        <f>G28/I28</f>
        <v>1</v>
      </c>
      <c r="K28" s="202" t="s">
        <v>270</v>
      </c>
    </row>
    <row r="29" spans="2:11" s="47" customFormat="1" ht="153.75" customHeight="1" thickBot="1" x14ac:dyDescent="0.3">
      <c r="B29" s="200" t="s">
        <v>144</v>
      </c>
      <c r="C29" s="103">
        <v>1</v>
      </c>
      <c r="D29" s="104" t="s">
        <v>241</v>
      </c>
      <c r="E29" s="105" t="s">
        <v>252</v>
      </c>
      <c r="F29" s="106" t="s">
        <v>242</v>
      </c>
      <c r="G29" s="103">
        <v>1</v>
      </c>
      <c r="H29" s="238"/>
      <c r="I29" s="103">
        <f t="shared" si="5"/>
        <v>1</v>
      </c>
      <c r="J29" s="107">
        <f>G29/I29</f>
        <v>1</v>
      </c>
      <c r="K29" s="202" t="s">
        <v>271</v>
      </c>
    </row>
    <row r="30" spans="2:11" ht="276" customHeight="1" thickBot="1" x14ac:dyDescent="0.3">
      <c r="B30" s="102" t="s">
        <v>126</v>
      </c>
      <c r="C30" s="103">
        <v>1</v>
      </c>
      <c r="D30" s="104" t="s">
        <v>244</v>
      </c>
      <c r="E30" s="235" t="s">
        <v>245</v>
      </c>
      <c r="F30" s="106" t="s">
        <v>3</v>
      </c>
      <c r="G30" s="103">
        <v>1</v>
      </c>
      <c r="H30" s="103">
        <v>0</v>
      </c>
      <c r="I30" s="103">
        <v>1</v>
      </c>
      <c r="J30" s="107">
        <f>G30/I30</f>
        <v>1</v>
      </c>
      <c r="K30" s="236" t="s">
        <v>276</v>
      </c>
    </row>
    <row r="31" spans="2:11" ht="178.5" customHeight="1" thickBot="1" x14ac:dyDescent="0.3">
      <c r="B31" s="230" t="s">
        <v>164</v>
      </c>
      <c r="C31" s="228">
        <v>1</v>
      </c>
      <c r="D31" s="231" t="s">
        <v>247</v>
      </c>
      <c r="E31" s="232" t="s">
        <v>253</v>
      </c>
      <c r="F31" s="106" t="s">
        <v>246</v>
      </c>
      <c r="G31" s="228">
        <v>0</v>
      </c>
      <c r="H31" s="228">
        <v>1</v>
      </c>
      <c r="I31" s="228">
        <f>G31+H31</f>
        <v>1</v>
      </c>
      <c r="J31" s="107">
        <v>0.1</v>
      </c>
      <c r="K31" s="202" t="s">
        <v>288</v>
      </c>
    </row>
    <row r="32" spans="2:11" ht="100.5" customHeight="1" thickBot="1" x14ac:dyDescent="0.3">
      <c r="B32" s="102" t="s">
        <v>128</v>
      </c>
      <c r="C32" s="103">
        <v>1</v>
      </c>
      <c r="D32" s="104" t="s">
        <v>248</v>
      </c>
      <c r="E32" s="226" t="s">
        <v>249</v>
      </c>
      <c r="F32" s="227" t="s">
        <v>3</v>
      </c>
      <c r="G32" s="228">
        <v>1</v>
      </c>
      <c r="H32" s="228">
        <v>0</v>
      </c>
      <c r="I32" s="228">
        <f>G32+H32</f>
        <v>1</v>
      </c>
      <c r="J32" s="107">
        <f>G32/I32</f>
        <v>1</v>
      </c>
      <c r="K32" s="229" t="s">
        <v>278</v>
      </c>
    </row>
    <row r="33" spans="2:11" ht="327.75" customHeight="1" thickBot="1" x14ac:dyDescent="0.3">
      <c r="B33" s="230" t="s">
        <v>130</v>
      </c>
      <c r="C33" s="228">
        <v>1</v>
      </c>
      <c r="D33" s="231" t="s">
        <v>250</v>
      </c>
      <c r="E33" s="233" t="s">
        <v>261</v>
      </c>
      <c r="F33" s="106" t="s">
        <v>3</v>
      </c>
      <c r="G33" s="228">
        <v>1</v>
      </c>
      <c r="H33" s="228">
        <v>0</v>
      </c>
      <c r="I33" s="228">
        <f>G33+H33</f>
        <v>1</v>
      </c>
      <c r="J33" s="107">
        <f>G33/I33</f>
        <v>1</v>
      </c>
      <c r="K33" s="234" t="s">
        <v>275</v>
      </c>
    </row>
    <row r="34" spans="2:11" ht="185.25" customHeight="1" thickBot="1" x14ac:dyDescent="0.3">
      <c r="B34" s="102" t="s">
        <v>133</v>
      </c>
      <c r="C34" s="103">
        <v>1</v>
      </c>
      <c r="D34" s="104" t="s">
        <v>236</v>
      </c>
      <c r="E34" s="226" t="s">
        <v>237</v>
      </c>
      <c r="F34" s="106" t="s">
        <v>26</v>
      </c>
      <c r="G34" s="228">
        <v>1</v>
      </c>
      <c r="H34" s="228">
        <v>0</v>
      </c>
      <c r="I34" s="228">
        <f>G34+H34</f>
        <v>1</v>
      </c>
      <c r="J34" s="107">
        <f>G34/I34</f>
        <v>1</v>
      </c>
      <c r="K34" s="229" t="s">
        <v>277</v>
      </c>
    </row>
    <row r="35" spans="2:11" ht="106.5" customHeight="1" thickBot="1" x14ac:dyDescent="0.3">
      <c r="B35" s="102" t="s">
        <v>143</v>
      </c>
      <c r="C35" s="103">
        <v>1</v>
      </c>
      <c r="D35" s="104" t="s">
        <v>243</v>
      </c>
      <c r="E35" s="105" t="s">
        <v>254</v>
      </c>
      <c r="F35" s="106" t="s">
        <v>3</v>
      </c>
      <c r="G35" s="103">
        <v>1</v>
      </c>
      <c r="H35" s="103">
        <v>0</v>
      </c>
      <c r="I35" s="103">
        <f>G35+H35</f>
        <v>1</v>
      </c>
      <c r="J35" s="107">
        <f>G35/I35</f>
        <v>1</v>
      </c>
      <c r="K35" s="122" t="s">
        <v>272</v>
      </c>
    </row>
    <row r="36" spans="2:11" ht="24" thickBot="1" x14ac:dyDescent="0.3">
      <c r="B36" s="26"/>
      <c r="C36" s="27">
        <f>SUM(C9:C35)</f>
        <v>27</v>
      </c>
      <c r="D36" s="28"/>
      <c r="E36" s="29"/>
      <c r="F36" s="29"/>
      <c r="G36" s="48">
        <f>SUM(G9:G35)</f>
        <v>23</v>
      </c>
      <c r="H36" s="48">
        <f>SUM(H9:H35)</f>
        <v>11</v>
      </c>
      <c r="I36" s="48">
        <f>SUM(I9:I35)</f>
        <v>34</v>
      </c>
      <c r="J36" s="53">
        <f>AVERAGE(J9:J35)</f>
        <v>0.85000000000000009</v>
      </c>
    </row>
    <row r="37" spans="2:11" ht="15.75" thickBot="1" x14ac:dyDescent="0.3">
      <c r="C37" s="43"/>
      <c r="G37" s="43"/>
      <c r="H37" s="43"/>
      <c r="I37" s="43"/>
    </row>
    <row r="38" spans="2:11" ht="101.25" customHeight="1" thickBot="1" x14ac:dyDescent="0.3">
      <c r="B38" s="177" t="s">
        <v>287</v>
      </c>
      <c r="C38" s="178"/>
      <c r="D38" s="178"/>
      <c r="E38" s="178"/>
      <c r="F38" s="178"/>
      <c r="G38" s="178"/>
      <c r="H38" s="178"/>
      <c r="I38" s="178"/>
      <c r="J38" s="179"/>
    </row>
    <row r="39" spans="2:11" ht="33.75" customHeight="1" thickBot="1" x14ac:dyDescent="0.3">
      <c r="C39" s="42"/>
      <c r="D39" s="42"/>
      <c r="G39" s="42"/>
      <c r="H39" s="42"/>
      <c r="I39" s="42"/>
      <c r="J39" s="42"/>
    </row>
    <row r="40" spans="2:11" ht="30.75" customHeight="1" thickBot="1" x14ac:dyDescent="0.3">
      <c r="B40" s="158" t="s">
        <v>177</v>
      </c>
      <c r="C40" s="159"/>
      <c r="D40" s="159"/>
      <c r="E40" s="159"/>
      <c r="F40" s="159"/>
      <c r="G40" s="159"/>
      <c r="H40" s="159"/>
      <c r="I40" s="159"/>
      <c r="J40" s="160"/>
      <c r="K40" s="165" t="s">
        <v>191</v>
      </c>
    </row>
    <row r="41" spans="2:11" ht="32.25" customHeight="1" x14ac:dyDescent="0.25">
      <c r="B41" s="161" t="s">
        <v>0</v>
      </c>
      <c r="C41" s="172" t="s">
        <v>2</v>
      </c>
      <c r="D41" s="172"/>
      <c r="E41" s="167" t="s">
        <v>179</v>
      </c>
      <c r="F41" s="172" t="s">
        <v>25</v>
      </c>
      <c r="G41" s="174" t="s">
        <v>172</v>
      </c>
      <c r="H41" s="174"/>
      <c r="I41" s="174"/>
      <c r="J41" s="175" t="s">
        <v>111</v>
      </c>
      <c r="K41" s="166"/>
    </row>
    <row r="42" spans="2:11" ht="20.25" customHeight="1" thickBot="1" x14ac:dyDescent="0.3">
      <c r="B42" s="162"/>
      <c r="C42" s="173"/>
      <c r="D42" s="173"/>
      <c r="E42" s="168"/>
      <c r="F42" s="173"/>
      <c r="G42" s="19" t="s">
        <v>6</v>
      </c>
      <c r="H42" s="19" t="s">
        <v>0</v>
      </c>
      <c r="I42" s="19" t="s">
        <v>1</v>
      </c>
      <c r="J42" s="176"/>
      <c r="K42" s="166"/>
    </row>
    <row r="43" spans="2:11" ht="231.75" customHeight="1" thickBot="1" x14ac:dyDescent="0.3">
      <c r="B43" s="73" t="s">
        <v>112</v>
      </c>
      <c r="C43" s="74">
        <v>1</v>
      </c>
      <c r="D43" s="51" t="s">
        <v>113</v>
      </c>
      <c r="E43" s="49" t="s">
        <v>167</v>
      </c>
      <c r="F43" s="86" t="s">
        <v>114</v>
      </c>
      <c r="G43" s="74">
        <v>1</v>
      </c>
      <c r="H43" s="74">
        <v>0</v>
      </c>
      <c r="I43" s="74">
        <f>G43+H43</f>
        <v>1</v>
      </c>
      <c r="J43" s="77">
        <v>1</v>
      </c>
      <c r="K43" s="70" t="s">
        <v>189</v>
      </c>
    </row>
    <row r="44" spans="2:11" ht="92.25" customHeight="1" thickBot="1" x14ac:dyDescent="0.3">
      <c r="B44" s="188" t="s">
        <v>145</v>
      </c>
      <c r="C44" s="24">
        <v>1</v>
      </c>
      <c r="D44" s="50" t="s">
        <v>146</v>
      </c>
      <c r="E44" s="55" t="s">
        <v>166</v>
      </c>
      <c r="F44" s="87" t="s">
        <v>61</v>
      </c>
      <c r="G44" s="74">
        <v>1</v>
      </c>
      <c r="H44" s="74">
        <v>0</v>
      </c>
      <c r="I44" s="74">
        <f t="shared" ref="I44:I46" si="7">G44+H44</f>
        <v>1</v>
      </c>
      <c r="J44" s="78">
        <f>G44/I44</f>
        <v>1</v>
      </c>
      <c r="K44" s="84" t="s">
        <v>195</v>
      </c>
    </row>
    <row r="45" spans="2:11" ht="92.25" customHeight="1" thickBot="1" x14ac:dyDescent="0.3">
      <c r="B45" s="189"/>
      <c r="C45" s="24"/>
      <c r="D45" s="50"/>
      <c r="E45" s="55"/>
      <c r="F45" s="87"/>
      <c r="G45" s="74"/>
      <c r="H45" s="74"/>
      <c r="I45" s="74"/>
      <c r="J45" s="78">
        <v>0.5</v>
      </c>
      <c r="K45" s="84" t="s">
        <v>264</v>
      </c>
    </row>
    <row r="46" spans="2:11" s="38" customFormat="1" ht="106.5" customHeight="1" thickBot="1" x14ac:dyDescent="0.3">
      <c r="B46" s="52" t="s">
        <v>153</v>
      </c>
      <c r="C46" s="72">
        <v>1</v>
      </c>
      <c r="D46" s="50" t="s">
        <v>107</v>
      </c>
      <c r="E46" s="55" t="s">
        <v>115</v>
      </c>
      <c r="F46" s="88" t="s">
        <v>61</v>
      </c>
      <c r="G46" s="74">
        <v>1</v>
      </c>
      <c r="H46" s="74">
        <v>0</v>
      </c>
      <c r="I46" s="74">
        <f t="shared" si="7"/>
        <v>1</v>
      </c>
      <c r="J46" s="78">
        <v>1</v>
      </c>
      <c r="K46" s="90" t="s">
        <v>198</v>
      </c>
    </row>
    <row r="47" spans="2:11" ht="114.75" customHeight="1" x14ac:dyDescent="0.25">
      <c r="B47" s="164" t="s">
        <v>11</v>
      </c>
      <c r="C47" s="163">
        <v>5</v>
      </c>
      <c r="D47" s="50" t="s">
        <v>116</v>
      </c>
      <c r="E47" s="57" t="s">
        <v>160</v>
      </c>
      <c r="F47" s="88" t="s">
        <v>3</v>
      </c>
      <c r="G47" s="74">
        <v>1</v>
      </c>
      <c r="H47" s="74">
        <v>0</v>
      </c>
      <c r="I47" s="74">
        <f>G47+H47</f>
        <v>1</v>
      </c>
      <c r="J47" s="78">
        <f>G47/I47</f>
        <v>1</v>
      </c>
      <c r="K47" s="58" t="s">
        <v>161</v>
      </c>
    </row>
    <row r="48" spans="2:11" ht="266.25" customHeight="1" thickBot="1" x14ac:dyDescent="0.3">
      <c r="B48" s="164"/>
      <c r="C48" s="163"/>
      <c r="D48" s="82" t="s">
        <v>176</v>
      </c>
      <c r="E48" s="57" t="s">
        <v>175</v>
      </c>
      <c r="F48" s="88" t="s">
        <v>53</v>
      </c>
      <c r="G48" s="72">
        <v>0</v>
      </c>
      <c r="H48" s="72">
        <v>1</v>
      </c>
      <c r="I48" s="72">
        <v>1</v>
      </c>
      <c r="J48" s="78">
        <v>0.6</v>
      </c>
      <c r="K48" s="69" t="s">
        <v>187</v>
      </c>
    </row>
    <row r="49" spans="2:11" ht="177" customHeight="1" x14ac:dyDescent="0.25">
      <c r="B49" s="79" t="s">
        <v>69</v>
      </c>
      <c r="C49" s="163"/>
      <c r="D49" s="21" t="s">
        <v>182</v>
      </c>
      <c r="E49" s="63" t="s">
        <v>183</v>
      </c>
      <c r="F49" s="88" t="s">
        <v>3</v>
      </c>
      <c r="G49" s="74">
        <v>1</v>
      </c>
      <c r="H49" s="74">
        <v>0</v>
      </c>
      <c r="I49" s="74">
        <f>G49+H49</f>
        <v>1</v>
      </c>
      <c r="J49" s="78">
        <v>1</v>
      </c>
      <c r="K49" s="69" t="s">
        <v>188</v>
      </c>
    </row>
    <row r="50" spans="2:11" ht="97.5" customHeight="1" x14ac:dyDescent="0.25">
      <c r="B50" s="52" t="s">
        <v>12</v>
      </c>
      <c r="C50" s="163"/>
      <c r="D50" s="50" t="s">
        <v>117</v>
      </c>
      <c r="E50" s="63" t="s">
        <v>154</v>
      </c>
      <c r="F50" s="88" t="s">
        <v>118</v>
      </c>
      <c r="G50" s="72">
        <v>1</v>
      </c>
      <c r="H50" s="72">
        <v>0</v>
      </c>
      <c r="I50" s="72">
        <v>1</v>
      </c>
      <c r="J50" s="78">
        <v>1</v>
      </c>
      <c r="K50" s="59" t="s">
        <v>173</v>
      </c>
    </row>
    <row r="51" spans="2:11" ht="93" customHeight="1" thickBot="1" x14ac:dyDescent="0.3">
      <c r="B51" s="52" t="s">
        <v>13</v>
      </c>
      <c r="C51" s="163"/>
      <c r="D51" s="50" t="s">
        <v>157</v>
      </c>
      <c r="E51" s="63" t="s">
        <v>119</v>
      </c>
      <c r="F51" s="88" t="s">
        <v>61</v>
      </c>
      <c r="G51" s="72">
        <v>1</v>
      </c>
      <c r="H51" s="72">
        <v>0</v>
      </c>
      <c r="I51" s="72">
        <f t="shared" ref="I51:I58" si="8">G51+H51</f>
        <v>1</v>
      </c>
      <c r="J51" s="78">
        <v>1</v>
      </c>
      <c r="K51" s="69" t="s">
        <v>192</v>
      </c>
    </row>
    <row r="52" spans="2:11" ht="218.25" customHeight="1" thickBot="1" x14ac:dyDescent="0.3">
      <c r="B52" s="52" t="s">
        <v>147</v>
      </c>
      <c r="C52" s="72">
        <v>1</v>
      </c>
      <c r="D52" s="50" t="s">
        <v>148</v>
      </c>
      <c r="E52" s="56" t="s">
        <v>151</v>
      </c>
      <c r="F52" s="87" t="s">
        <v>3</v>
      </c>
      <c r="G52" s="74">
        <v>1</v>
      </c>
      <c r="H52" s="74">
        <v>0</v>
      </c>
      <c r="I52" s="74">
        <f t="shared" si="8"/>
        <v>1</v>
      </c>
      <c r="J52" s="78">
        <v>1</v>
      </c>
      <c r="K52" s="60" t="s">
        <v>184</v>
      </c>
    </row>
    <row r="53" spans="2:11" ht="126.75" customHeight="1" x14ac:dyDescent="0.25">
      <c r="B53" s="52" t="s">
        <v>120</v>
      </c>
      <c r="C53" s="72">
        <v>1</v>
      </c>
      <c r="D53" s="50" t="s">
        <v>121</v>
      </c>
      <c r="E53" s="57" t="s">
        <v>171</v>
      </c>
      <c r="F53" s="87" t="s">
        <v>114</v>
      </c>
      <c r="G53" s="74">
        <v>1</v>
      </c>
      <c r="H53" s="74">
        <v>0</v>
      </c>
      <c r="I53" s="74">
        <f t="shared" si="8"/>
        <v>1</v>
      </c>
      <c r="J53" s="80">
        <v>1</v>
      </c>
      <c r="K53" s="69" t="s">
        <v>190</v>
      </c>
    </row>
    <row r="54" spans="2:11" s="38" customFormat="1" ht="93" customHeight="1" x14ac:dyDescent="0.25">
      <c r="B54" s="164" t="s">
        <v>122</v>
      </c>
      <c r="C54" s="142">
        <v>3</v>
      </c>
      <c r="D54" s="64" t="s">
        <v>123</v>
      </c>
      <c r="E54" s="57" t="s">
        <v>169</v>
      </c>
      <c r="F54" s="88" t="s">
        <v>114</v>
      </c>
      <c r="G54" s="72">
        <v>1</v>
      </c>
      <c r="H54" s="72">
        <v>0</v>
      </c>
      <c r="I54" s="72">
        <f t="shared" si="8"/>
        <v>1</v>
      </c>
      <c r="J54" s="78">
        <v>1</v>
      </c>
      <c r="K54" s="69" t="s">
        <v>193</v>
      </c>
    </row>
    <row r="55" spans="2:11" ht="336.75" customHeight="1" x14ac:dyDescent="0.25">
      <c r="B55" s="164"/>
      <c r="C55" s="142"/>
      <c r="D55" s="64" t="s">
        <v>139</v>
      </c>
      <c r="E55" s="57" t="s">
        <v>170</v>
      </c>
      <c r="F55" s="88" t="s">
        <v>3</v>
      </c>
      <c r="G55" s="72">
        <v>1</v>
      </c>
      <c r="H55" s="72">
        <v>0</v>
      </c>
      <c r="I55" s="72">
        <f t="shared" si="8"/>
        <v>1</v>
      </c>
      <c r="J55" s="78">
        <v>1</v>
      </c>
      <c r="K55" s="59" t="s">
        <v>181</v>
      </c>
    </row>
    <row r="56" spans="2:11" ht="108" customHeight="1" x14ac:dyDescent="0.25">
      <c r="B56" s="164"/>
      <c r="C56" s="142"/>
      <c r="D56" s="64" t="s">
        <v>140</v>
      </c>
      <c r="E56" s="57" t="s">
        <v>152</v>
      </c>
      <c r="F56" s="88" t="s">
        <v>53</v>
      </c>
      <c r="G56" s="72"/>
      <c r="H56" s="72">
        <v>1</v>
      </c>
      <c r="I56" s="72">
        <f t="shared" si="8"/>
        <v>1</v>
      </c>
      <c r="J56" s="78">
        <v>0.65</v>
      </c>
      <c r="K56" s="61" t="s">
        <v>185</v>
      </c>
    </row>
    <row r="57" spans="2:11" ht="225.75" customHeight="1" x14ac:dyDescent="0.25">
      <c r="B57" s="121" t="s">
        <v>124</v>
      </c>
      <c r="C57" s="24">
        <v>1</v>
      </c>
      <c r="D57" s="50" t="s">
        <v>174</v>
      </c>
      <c r="E57" s="56" t="s">
        <v>125</v>
      </c>
      <c r="F57" s="87" t="s">
        <v>3</v>
      </c>
      <c r="G57" s="72">
        <v>1</v>
      </c>
      <c r="H57" s="72">
        <v>0</v>
      </c>
      <c r="I57" s="72">
        <f t="shared" si="8"/>
        <v>1</v>
      </c>
      <c r="J57" s="80">
        <v>1</v>
      </c>
      <c r="K57" s="69" t="s">
        <v>186</v>
      </c>
    </row>
    <row r="58" spans="2:11" s="47" customFormat="1" ht="108.75" customHeight="1" x14ac:dyDescent="0.25">
      <c r="B58" s="79" t="s">
        <v>144</v>
      </c>
      <c r="C58" s="72">
        <v>1</v>
      </c>
      <c r="D58" s="50" t="s">
        <v>149</v>
      </c>
      <c r="E58" s="56" t="s">
        <v>141</v>
      </c>
      <c r="F58" s="87" t="s">
        <v>53</v>
      </c>
      <c r="G58" s="72">
        <v>1</v>
      </c>
      <c r="H58" s="65">
        <v>0</v>
      </c>
      <c r="I58" s="72">
        <f t="shared" si="8"/>
        <v>1</v>
      </c>
      <c r="J58" s="80">
        <v>1</v>
      </c>
      <c r="K58" s="61" t="s">
        <v>165</v>
      </c>
    </row>
    <row r="59" spans="2:11" ht="361.5" customHeight="1" x14ac:dyDescent="0.25">
      <c r="B59" s="52" t="s">
        <v>126</v>
      </c>
      <c r="C59" s="72">
        <v>1</v>
      </c>
      <c r="D59" s="50" t="s">
        <v>127</v>
      </c>
      <c r="E59" s="63" t="s">
        <v>156</v>
      </c>
      <c r="F59" s="87" t="s">
        <v>61</v>
      </c>
      <c r="G59" s="72">
        <v>1</v>
      </c>
      <c r="H59" s="72">
        <v>0</v>
      </c>
      <c r="I59" s="72">
        <v>1</v>
      </c>
      <c r="J59" s="78">
        <v>1</v>
      </c>
      <c r="K59" s="85" t="s">
        <v>196</v>
      </c>
    </row>
    <row r="60" spans="2:11" ht="139.5" customHeight="1" x14ac:dyDescent="0.25">
      <c r="B60" s="52" t="s">
        <v>164</v>
      </c>
      <c r="C60" s="72">
        <v>1</v>
      </c>
      <c r="D60" s="50" t="s">
        <v>163</v>
      </c>
      <c r="E60" s="56" t="s">
        <v>162</v>
      </c>
      <c r="F60" s="87" t="s">
        <v>97</v>
      </c>
      <c r="G60" s="72">
        <v>1</v>
      </c>
      <c r="H60" s="72">
        <v>0</v>
      </c>
      <c r="I60" s="72">
        <f>G60+H60</f>
        <v>1</v>
      </c>
      <c r="J60" s="78">
        <v>1</v>
      </c>
      <c r="K60" s="69" t="s">
        <v>197</v>
      </c>
    </row>
    <row r="61" spans="2:11" ht="409.5" customHeight="1" x14ac:dyDescent="0.25">
      <c r="B61" s="52" t="s">
        <v>128</v>
      </c>
      <c r="C61" s="72">
        <v>1</v>
      </c>
      <c r="D61" s="50" t="s">
        <v>129</v>
      </c>
      <c r="E61" s="57" t="s">
        <v>155</v>
      </c>
      <c r="F61" s="88" t="s">
        <v>53</v>
      </c>
      <c r="G61" s="72">
        <v>1</v>
      </c>
      <c r="H61" s="72">
        <v>0</v>
      </c>
      <c r="I61" s="72">
        <f>G61+H61</f>
        <v>1</v>
      </c>
      <c r="J61" s="80">
        <v>1</v>
      </c>
      <c r="K61" s="71" t="s">
        <v>194</v>
      </c>
    </row>
    <row r="62" spans="2:11" ht="165" customHeight="1" x14ac:dyDescent="0.25">
      <c r="B62" s="52" t="s">
        <v>130</v>
      </c>
      <c r="C62" s="72">
        <v>1</v>
      </c>
      <c r="D62" s="50" t="s">
        <v>131</v>
      </c>
      <c r="E62" s="57" t="s">
        <v>132</v>
      </c>
      <c r="F62" s="87" t="s">
        <v>3</v>
      </c>
      <c r="G62" s="72">
        <v>1</v>
      </c>
      <c r="H62" s="72">
        <v>0</v>
      </c>
      <c r="I62" s="72">
        <f>G62+H62</f>
        <v>1</v>
      </c>
      <c r="J62" s="80">
        <v>1</v>
      </c>
      <c r="K62" s="58" t="s">
        <v>168</v>
      </c>
    </row>
    <row r="63" spans="2:11" ht="85.5" customHeight="1" x14ac:dyDescent="0.25">
      <c r="B63" s="52" t="s">
        <v>133</v>
      </c>
      <c r="C63" s="72">
        <v>1</v>
      </c>
      <c r="D63" s="50" t="s">
        <v>134</v>
      </c>
      <c r="E63" s="57" t="s">
        <v>158</v>
      </c>
      <c r="F63" s="87" t="s">
        <v>26</v>
      </c>
      <c r="G63" s="72">
        <v>1</v>
      </c>
      <c r="H63" s="72">
        <v>0</v>
      </c>
      <c r="I63" s="72">
        <f>G63+H63</f>
        <v>1</v>
      </c>
      <c r="J63" s="80">
        <v>1</v>
      </c>
      <c r="K63" s="58" t="s">
        <v>159</v>
      </c>
    </row>
    <row r="64" spans="2:11" ht="149.25" customHeight="1" thickBot="1" x14ac:dyDescent="0.3">
      <c r="B64" s="66" t="s">
        <v>143</v>
      </c>
      <c r="C64" s="76">
        <v>1</v>
      </c>
      <c r="D64" s="67" t="s">
        <v>142</v>
      </c>
      <c r="E64" s="68" t="s">
        <v>150</v>
      </c>
      <c r="F64" s="89" t="s">
        <v>26</v>
      </c>
      <c r="G64" s="76">
        <v>1</v>
      </c>
      <c r="H64" s="76">
        <v>0</v>
      </c>
      <c r="I64" s="76">
        <f>G64+H64</f>
        <v>1</v>
      </c>
      <c r="J64" s="83">
        <v>1</v>
      </c>
      <c r="K64" s="62" t="s">
        <v>180</v>
      </c>
    </row>
    <row r="65" spans="2:11" ht="24" thickBot="1" x14ac:dyDescent="0.3">
      <c r="B65" s="26"/>
      <c r="C65" s="27">
        <f>SUM(C43:C64)</f>
        <v>21</v>
      </c>
      <c r="D65" s="28"/>
      <c r="E65" s="29"/>
      <c r="F65" s="29"/>
      <c r="G65" s="48">
        <f>SUM(G43:G64)</f>
        <v>19</v>
      </c>
      <c r="H65" s="48">
        <f>SUM(H43:H64)</f>
        <v>2</v>
      </c>
      <c r="I65" s="48">
        <f>SUM(I43:I64)</f>
        <v>21</v>
      </c>
      <c r="J65" s="53">
        <f>G65/C65</f>
        <v>0.90476190476190477</v>
      </c>
    </row>
    <row r="66" spans="2:11" ht="15.75" thickBot="1" x14ac:dyDescent="0.3">
      <c r="C66" s="43"/>
      <c r="G66" s="43"/>
      <c r="H66" s="43"/>
      <c r="I66" s="43"/>
    </row>
    <row r="67" spans="2:11" ht="165.75" customHeight="1" thickBot="1" x14ac:dyDescent="0.3">
      <c r="B67" s="177" t="s">
        <v>199</v>
      </c>
      <c r="C67" s="178"/>
      <c r="D67" s="178"/>
      <c r="E67" s="178"/>
      <c r="F67" s="178"/>
      <c r="G67" s="178"/>
      <c r="H67" s="178"/>
      <c r="I67" s="178"/>
      <c r="J67" s="179"/>
    </row>
    <row r="68" spans="2:11" ht="69.75" customHeight="1" thickBot="1" x14ac:dyDescent="0.3">
      <c r="C68" s="43"/>
      <c r="G68" s="43"/>
      <c r="H68" s="43"/>
      <c r="I68" s="43"/>
    </row>
    <row r="69" spans="2:11" ht="56.25" customHeight="1" thickBot="1" x14ac:dyDescent="0.3">
      <c r="B69" s="183" t="s">
        <v>48</v>
      </c>
      <c r="C69" s="184"/>
      <c r="D69" s="184"/>
      <c r="E69" s="184"/>
      <c r="F69" s="184"/>
      <c r="G69" s="184"/>
      <c r="H69" s="184"/>
      <c r="I69" s="185"/>
      <c r="J69" s="154" t="s">
        <v>49</v>
      </c>
      <c r="K69" s="155"/>
    </row>
    <row r="70" spans="2:11" ht="32.25" customHeight="1" x14ac:dyDescent="0.25">
      <c r="B70" s="161" t="s">
        <v>0</v>
      </c>
      <c r="C70" s="172" t="s">
        <v>2</v>
      </c>
      <c r="D70" s="172"/>
      <c r="E70" s="172" t="s">
        <v>25</v>
      </c>
      <c r="F70" s="174" t="s">
        <v>50</v>
      </c>
      <c r="G70" s="174"/>
      <c r="H70" s="174"/>
      <c r="I70" s="186" t="s">
        <v>51</v>
      </c>
      <c r="J70" s="154"/>
      <c r="K70" s="155"/>
    </row>
    <row r="71" spans="2:11" ht="20.25" customHeight="1" thickBot="1" x14ac:dyDescent="0.3">
      <c r="B71" s="162"/>
      <c r="C71" s="173"/>
      <c r="D71" s="173"/>
      <c r="E71" s="173"/>
      <c r="F71" s="19" t="s">
        <v>6</v>
      </c>
      <c r="G71" s="19" t="s">
        <v>0</v>
      </c>
      <c r="H71" s="19" t="s">
        <v>1</v>
      </c>
      <c r="I71" s="187"/>
      <c r="J71" s="54"/>
    </row>
    <row r="72" spans="2:11" ht="80.25" customHeight="1" x14ac:dyDescent="0.25">
      <c r="B72" s="123" t="s">
        <v>7</v>
      </c>
      <c r="C72" s="126">
        <v>2</v>
      </c>
      <c r="D72" s="21" t="s">
        <v>52</v>
      </c>
      <c r="E72" s="129" t="s">
        <v>53</v>
      </c>
      <c r="F72" s="74">
        <v>4</v>
      </c>
      <c r="G72" s="74">
        <v>0</v>
      </c>
      <c r="H72" s="74">
        <f>F72+G72</f>
        <v>4</v>
      </c>
      <c r="I72" s="132">
        <f>F74/H74</f>
        <v>1</v>
      </c>
      <c r="J72" s="144" t="s">
        <v>135</v>
      </c>
      <c r="K72" s="145"/>
    </row>
    <row r="73" spans="2:11" ht="46.5" customHeight="1" x14ac:dyDescent="0.25">
      <c r="B73" s="149"/>
      <c r="C73" s="150"/>
      <c r="D73" s="36" t="s">
        <v>54</v>
      </c>
      <c r="E73" s="151"/>
      <c r="F73" s="81">
        <v>1</v>
      </c>
      <c r="G73" s="81">
        <v>0</v>
      </c>
      <c r="H73" s="72">
        <f>F73+G73</f>
        <v>1</v>
      </c>
      <c r="I73" s="153"/>
      <c r="J73" s="146" t="s">
        <v>55</v>
      </c>
      <c r="K73" s="147"/>
    </row>
    <row r="74" spans="2:11" ht="14.25" customHeight="1" thickBot="1" x14ac:dyDescent="0.3">
      <c r="B74" s="141"/>
      <c r="C74" s="142"/>
      <c r="D74" s="22" t="s">
        <v>1</v>
      </c>
      <c r="E74" s="152"/>
      <c r="F74" s="24">
        <f>F72+F73</f>
        <v>5</v>
      </c>
      <c r="G74" s="24">
        <f>G72+G73</f>
        <v>0</v>
      </c>
      <c r="H74" s="24">
        <f>H72+H73</f>
        <v>5</v>
      </c>
      <c r="I74" s="143"/>
      <c r="J74" s="54"/>
    </row>
    <row r="75" spans="2:11" ht="38.25" customHeight="1" thickBot="1" x14ac:dyDescent="0.3">
      <c r="B75" s="123" t="s">
        <v>8</v>
      </c>
      <c r="C75" s="126">
        <v>2</v>
      </c>
      <c r="D75" s="20" t="s">
        <v>56</v>
      </c>
      <c r="E75" s="20" t="s">
        <v>3</v>
      </c>
      <c r="F75" s="74">
        <v>1</v>
      </c>
      <c r="G75" s="74">
        <v>0</v>
      </c>
      <c r="H75" s="74">
        <f>F75+G75</f>
        <v>1</v>
      </c>
      <c r="I75" s="132">
        <f>F77/H77</f>
        <v>0.5</v>
      </c>
      <c r="J75" s="146" t="s">
        <v>57</v>
      </c>
      <c r="K75" s="147"/>
    </row>
    <row r="76" spans="2:11" ht="42.75" customHeight="1" x14ac:dyDescent="0.25">
      <c r="B76" s="124"/>
      <c r="C76" s="127"/>
      <c r="D76" s="37" t="s">
        <v>58</v>
      </c>
      <c r="E76" s="37" t="s">
        <v>26</v>
      </c>
      <c r="F76" s="74">
        <v>0</v>
      </c>
      <c r="G76" s="74">
        <v>1</v>
      </c>
      <c r="H76" s="75">
        <v>1</v>
      </c>
      <c r="I76" s="153"/>
      <c r="J76" s="146" t="s">
        <v>59</v>
      </c>
      <c r="K76" s="147"/>
    </row>
    <row r="77" spans="2:11" ht="16.5" customHeight="1" thickBot="1" x14ac:dyDescent="0.3">
      <c r="B77" s="125"/>
      <c r="C77" s="128"/>
      <c r="D77" s="22" t="s">
        <v>1</v>
      </c>
      <c r="E77" s="22"/>
      <c r="F77" s="24">
        <f>F75+F76</f>
        <v>1</v>
      </c>
      <c r="G77" s="24">
        <f>G75+G76</f>
        <v>1</v>
      </c>
      <c r="H77" s="24">
        <f>H75+H76</f>
        <v>2</v>
      </c>
      <c r="I77" s="143"/>
    </row>
    <row r="78" spans="2:11" ht="80.25" customHeight="1" thickBot="1" x14ac:dyDescent="0.3">
      <c r="B78" s="123" t="s">
        <v>9</v>
      </c>
      <c r="C78" s="126">
        <v>2</v>
      </c>
      <c r="D78" s="20" t="s">
        <v>60</v>
      </c>
      <c r="E78" s="20" t="s">
        <v>61</v>
      </c>
      <c r="F78" s="74">
        <v>1</v>
      </c>
      <c r="G78" s="74">
        <v>0</v>
      </c>
      <c r="H78" s="74">
        <f>F78+G78</f>
        <v>1</v>
      </c>
      <c r="I78" s="138">
        <f>F80/H80</f>
        <v>1</v>
      </c>
      <c r="J78" s="144" t="s">
        <v>62</v>
      </c>
      <c r="K78" s="145"/>
    </row>
    <row r="79" spans="2:11" ht="44.25" customHeight="1" x14ac:dyDescent="0.25">
      <c r="B79" s="141"/>
      <c r="C79" s="142"/>
      <c r="D79" s="20" t="s">
        <v>63</v>
      </c>
      <c r="E79" s="21" t="s">
        <v>3</v>
      </c>
      <c r="F79" s="72">
        <v>1</v>
      </c>
      <c r="G79" s="72">
        <v>0</v>
      </c>
      <c r="H79" s="72">
        <f>F79+G79</f>
        <v>1</v>
      </c>
      <c r="I79" s="148"/>
      <c r="J79" s="146" t="s">
        <v>64</v>
      </c>
      <c r="K79" s="147"/>
    </row>
    <row r="80" spans="2:11" ht="14.25" customHeight="1" thickBot="1" x14ac:dyDescent="0.3">
      <c r="B80" s="125"/>
      <c r="C80" s="128"/>
      <c r="D80" s="22" t="s">
        <v>1</v>
      </c>
      <c r="E80" s="22"/>
      <c r="F80" s="24">
        <f>F78+F79</f>
        <v>2</v>
      </c>
      <c r="G80" s="24">
        <f>G78+G79</f>
        <v>0</v>
      </c>
      <c r="H80" s="24">
        <f>H78+H79</f>
        <v>2</v>
      </c>
      <c r="I80" s="139"/>
      <c r="J80" s="54"/>
    </row>
    <row r="81" spans="1:11" ht="60" customHeight="1" x14ac:dyDescent="0.25">
      <c r="B81" s="123" t="s">
        <v>10</v>
      </c>
      <c r="C81" s="126">
        <v>1</v>
      </c>
      <c r="D81" s="20" t="s">
        <v>65</v>
      </c>
      <c r="E81" s="129" t="s">
        <v>66</v>
      </c>
      <c r="F81" s="74">
        <v>1</v>
      </c>
      <c r="G81" s="74">
        <v>0</v>
      </c>
      <c r="H81" s="74">
        <f>F81+G81</f>
        <v>1</v>
      </c>
      <c r="I81" s="138">
        <f>F82/H82</f>
        <v>1</v>
      </c>
      <c r="J81" s="146" t="s">
        <v>178</v>
      </c>
      <c r="K81" s="147"/>
    </row>
    <row r="82" spans="1:11" ht="14.25" customHeight="1" thickBot="1" x14ac:dyDescent="0.3">
      <c r="B82" s="125"/>
      <c r="C82" s="128"/>
      <c r="D82" s="22" t="s">
        <v>1</v>
      </c>
      <c r="E82" s="131"/>
      <c r="F82" s="23">
        <f>F81</f>
        <v>1</v>
      </c>
      <c r="G82" s="23">
        <f>G81</f>
        <v>0</v>
      </c>
      <c r="H82" s="23">
        <f>H81</f>
        <v>1</v>
      </c>
      <c r="I82" s="139"/>
      <c r="J82" s="54"/>
    </row>
    <row r="83" spans="1:11" ht="39" customHeight="1" x14ac:dyDescent="0.25">
      <c r="B83" s="123" t="s">
        <v>11</v>
      </c>
      <c r="C83" s="126">
        <v>4</v>
      </c>
      <c r="D83" s="20" t="s">
        <v>67</v>
      </c>
      <c r="E83" s="20" t="s">
        <v>53</v>
      </c>
      <c r="F83" s="74">
        <v>0</v>
      </c>
      <c r="G83" s="74">
        <v>1</v>
      </c>
      <c r="H83" s="74">
        <f>F83+G83</f>
        <v>1</v>
      </c>
      <c r="I83" s="132">
        <f>F84/H84</f>
        <v>0</v>
      </c>
      <c r="J83" s="144" t="s">
        <v>68</v>
      </c>
      <c r="K83" s="145"/>
    </row>
    <row r="84" spans="1:11" ht="14.25" customHeight="1" thickBot="1" x14ac:dyDescent="0.3">
      <c r="B84" s="141"/>
      <c r="C84" s="142"/>
      <c r="D84" s="21" t="s">
        <v>1</v>
      </c>
      <c r="E84" s="21"/>
      <c r="F84" s="23">
        <f>F83</f>
        <v>0</v>
      </c>
      <c r="G84" s="23">
        <f>G83</f>
        <v>1</v>
      </c>
      <c r="H84" s="23">
        <f>H83</f>
        <v>1</v>
      </c>
      <c r="I84" s="143"/>
      <c r="J84" s="54"/>
    </row>
    <row r="85" spans="1:11" ht="23.25" customHeight="1" x14ac:dyDescent="0.25">
      <c r="B85" s="141" t="s">
        <v>69</v>
      </c>
      <c r="C85" s="142"/>
      <c r="D85" s="21" t="s">
        <v>70</v>
      </c>
      <c r="E85" s="21" t="s">
        <v>26</v>
      </c>
      <c r="F85" s="72">
        <v>1</v>
      </c>
      <c r="G85" s="72">
        <v>0</v>
      </c>
      <c r="H85" s="72">
        <f>F85+G85</f>
        <v>1</v>
      </c>
      <c r="I85" s="143">
        <f>F86/H86</f>
        <v>1</v>
      </c>
      <c r="J85" s="144" t="s">
        <v>71</v>
      </c>
      <c r="K85" s="145"/>
    </row>
    <row r="86" spans="1:11" ht="14.25" customHeight="1" thickBot="1" x14ac:dyDescent="0.3">
      <c r="B86" s="141"/>
      <c r="C86" s="142"/>
      <c r="D86" s="21" t="s">
        <v>1</v>
      </c>
      <c r="E86" s="21"/>
      <c r="F86" s="23">
        <f>F85</f>
        <v>1</v>
      </c>
      <c r="G86" s="23">
        <f>G85</f>
        <v>0</v>
      </c>
      <c r="H86" s="23">
        <f>H85</f>
        <v>1</v>
      </c>
      <c r="I86" s="143"/>
      <c r="J86" s="54"/>
    </row>
    <row r="87" spans="1:11" ht="33" customHeight="1" x14ac:dyDescent="0.25">
      <c r="B87" s="141" t="s">
        <v>12</v>
      </c>
      <c r="C87" s="142"/>
      <c r="D87" s="21" t="s">
        <v>72</v>
      </c>
      <c r="E87" s="21" t="s">
        <v>73</v>
      </c>
      <c r="F87" s="72">
        <v>4</v>
      </c>
      <c r="G87" s="72">
        <v>0</v>
      </c>
      <c r="H87" s="72">
        <f>F87+G87</f>
        <v>4</v>
      </c>
      <c r="I87" s="143">
        <f>F88/H88</f>
        <v>1</v>
      </c>
      <c r="J87" s="144" t="s">
        <v>74</v>
      </c>
      <c r="K87" s="145"/>
    </row>
    <row r="88" spans="1:11" ht="14.25" customHeight="1" thickBot="1" x14ac:dyDescent="0.3">
      <c r="B88" s="141"/>
      <c r="C88" s="142"/>
      <c r="D88" s="21" t="s">
        <v>1</v>
      </c>
      <c r="E88" s="21"/>
      <c r="F88" s="23">
        <f>F87</f>
        <v>4</v>
      </c>
      <c r="G88" s="23">
        <f>G87</f>
        <v>0</v>
      </c>
      <c r="H88" s="23">
        <f>H87</f>
        <v>4</v>
      </c>
      <c r="I88" s="143"/>
      <c r="J88" s="54"/>
    </row>
    <row r="89" spans="1:11" ht="33.75" customHeight="1" x14ac:dyDescent="0.25">
      <c r="B89" s="141" t="s">
        <v>13</v>
      </c>
      <c r="C89" s="142"/>
      <c r="D89" s="21" t="s">
        <v>75</v>
      </c>
      <c r="E89" s="21" t="s">
        <v>61</v>
      </c>
      <c r="F89" s="72">
        <v>0</v>
      </c>
      <c r="G89" s="72">
        <v>1</v>
      </c>
      <c r="H89" s="72">
        <f>F89+G89</f>
        <v>1</v>
      </c>
      <c r="I89" s="143">
        <f>F90/H90</f>
        <v>0</v>
      </c>
      <c r="J89" s="144" t="s">
        <v>76</v>
      </c>
      <c r="K89" s="145"/>
    </row>
    <row r="90" spans="1:11" ht="14.25" customHeight="1" thickBot="1" x14ac:dyDescent="0.3">
      <c r="B90" s="125"/>
      <c r="C90" s="128"/>
      <c r="D90" s="22" t="s">
        <v>1</v>
      </c>
      <c r="E90" s="22"/>
      <c r="F90" s="23">
        <f>F89</f>
        <v>0</v>
      </c>
      <c r="G90" s="23">
        <f>G89</f>
        <v>1</v>
      </c>
      <c r="H90" s="23">
        <f>H89</f>
        <v>1</v>
      </c>
      <c r="I90" s="134"/>
      <c r="J90" s="54"/>
    </row>
    <row r="91" spans="1:11" ht="37.5" customHeight="1" x14ac:dyDescent="0.25">
      <c r="B91" s="123" t="s">
        <v>14</v>
      </c>
      <c r="C91" s="126">
        <v>1</v>
      </c>
      <c r="D91" s="20" t="s">
        <v>77</v>
      </c>
      <c r="E91" s="129" t="s">
        <v>3</v>
      </c>
      <c r="F91" s="74">
        <v>1</v>
      </c>
      <c r="G91" s="74">
        <v>0</v>
      </c>
      <c r="H91" s="74">
        <f>F91+G91</f>
        <v>1</v>
      </c>
      <c r="I91" s="138">
        <f>F92/H92</f>
        <v>1</v>
      </c>
      <c r="J91" s="144" t="s">
        <v>136</v>
      </c>
      <c r="K91" s="145"/>
    </row>
    <row r="92" spans="1:11" ht="14.25" customHeight="1" thickBot="1" x14ac:dyDescent="0.3">
      <c r="B92" s="125"/>
      <c r="C92" s="128"/>
      <c r="D92" s="22" t="s">
        <v>1</v>
      </c>
      <c r="E92" s="131"/>
      <c r="F92" s="23">
        <f>F91</f>
        <v>1</v>
      </c>
      <c r="G92" s="23">
        <f>G91</f>
        <v>0</v>
      </c>
      <c r="H92" s="23">
        <f>H91</f>
        <v>1</v>
      </c>
      <c r="I92" s="139"/>
      <c r="J92" s="54"/>
    </row>
    <row r="93" spans="1:11" ht="72.75" customHeight="1" x14ac:dyDescent="0.25">
      <c r="A93" s="38"/>
      <c r="B93" s="123" t="s">
        <v>15</v>
      </c>
      <c r="C93" s="126">
        <v>1</v>
      </c>
      <c r="D93" s="20" t="s">
        <v>78</v>
      </c>
      <c r="E93" s="129" t="s">
        <v>53</v>
      </c>
      <c r="F93" s="74">
        <v>1</v>
      </c>
      <c r="G93" s="74">
        <v>0</v>
      </c>
      <c r="H93" s="74">
        <f>F93+G93</f>
        <v>1</v>
      </c>
      <c r="I93" s="138">
        <f>F94/H94</f>
        <v>1</v>
      </c>
      <c r="J93" s="144" t="s">
        <v>79</v>
      </c>
      <c r="K93" s="145"/>
    </row>
    <row r="94" spans="1:11" ht="46.5" customHeight="1" thickBot="1" x14ac:dyDescent="0.3">
      <c r="A94" s="38"/>
      <c r="B94" s="125"/>
      <c r="C94" s="128"/>
      <c r="D94" s="22" t="s">
        <v>1</v>
      </c>
      <c r="E94" s="131"/>
      <c r="F94" s="23">
        <f>F93</f>
        <v>1</v>
      </c>
      <c r="G94" s="23">
        <f>G93</f>
        <v>0</v>
      </c>
      <c r="H94" s="23">
        <f>H93</f>
        <v>1</v>
      </c>
      <c r="I94" s="139"/>
      <c r="J94" s="146" t="s">
        <v>80</v>
      </c>
      <c r="K94" s="147"/>
    </row>
    <row r="95" spans="1:11" ht="45" customHeight="1" thickBot="1" x14ac:dyDescent="0.3">
      <c r="B95" s="123" t="s">
        <v>16</v>
      </c>
      <c r="C95" s="126">
        <v>3</v>
      </c>
      <c r="D95" s="20" t="s">
        <v>81</v>
      </c>
      <c r="E95" s="20" t="s">
        <v>4</v>
      </c>
      <c r="F95" s="74">
        <v>1</v>
      </c>
      <c r="G95" s="74">
        <v>0</v>
      </c>
      <c r="H95" s="74">
        <f>F95+G95</f>
        <v>1</v>
      </c>
      <c r="I95" s="132">
        <f>F98/H98</f>
        <v>1</v>
      </c>
      <c r="J95" s="144" t="s">
        <v>82</v>
      </c>
      <c r="K95" s="145"/>
    </row>
    <row r="96" spans="1:11" ht="64.5" customHeight="1" x14ac:dyDescent="0.25">
      <c r="B96" s="141"/>
      <c r="C96" s="142"/>
      <c r="D96" s="20" t="s">
        <v>83</v>
      </c>
      <c r="E96" s="21" t="s">
        <v>84</v>
      </c>
      <c r="F96" s="72">
        <v>1</v>
      </c>
      <c r="G96" s="72">
        <v>0</v>
      </c>
      <c r="H96" s="72">
        <f>F96+G96</f>
        <v>1</v>
      </c>
      <c r="I96" s="143"/>
      <c r="J96" s="144" t="s">
        <v>85</v>
      </c>
      <c r="K96" s="145"/>
    </row>
    <row r="97" spans="2:11" ht="47.25" customHeight="1" x14ac:dyDescent="0.25">
      <c r="B97" s="141"/>
      <c r="C97" s="142"/>
      <c r="D97" s="39" t="s">
        <v>86</v>
      </c>
      <c r="E97" s="35" t="s">
        <v>61</v>
      </c>
      <c r="F97" s="72">
        <v>1</v>
      </c>
      <c r="G97" s="72">
        <v>0</v>
      </c>
      <c r="H97" s="72">
        <f>F97+G97</f>
        <v>1</v>
      </c>
      <c r="I97" s="143"/>
      <c r="J97" s="146" t="s">
        <v>87</v>
      </c>
      <c r="K97" s="147"/>
    </row>
    <row r="98" spans="2:11" ht="14.25" customHeight="1" thickBot="1" x14ac:dyDescent="0.3">
      <c r="B98" s="125"/>
      <c r="C98" s="128"/>
      <c r="D98" s="22" t="s">
        <v>1</v>
      </c>
      <c r="E98" s="22"/>
      <c r="F98" s="23">
        <f>SUM(F95:F97)</f>
        <v>3</v>
      </c>
      <c r="G98" s="23">
        <f>SUM(G95:G97)</f>
        <v>0</v>
      </c>
      <c r="H98" s="23">
        <f>SUM(H95:H97)</f>
        <v>3</v>
      </c>
      <c r="I98" s="134"/>
      <c r="J98" s="54"/>
    </row>
    <row r="99" spans="2:11" ht="27.75" customHeight="1" x14ac:dyDescent="0.25">
      <c r="B99" s="123" t="s">
        <v>17</v>
      </c>
      <c r="C99" s="126">
        <v>1</v>
      </c>
      <c r="D99" s="20" t="s">
        <v>88</v>
      </c>
      <c r="E99" s="129" t="s">
        <v>5</v>
      </c>
      <c r="F99" s="74">
        <v>1</v>
      </c>
      <c r="G99" s="74">
        <v>0</v>
      </c>
      <c r="H99" s="74">
        <f>F99+G99</f>
        <v>1</v>
      </c>
      <c r="I99" s="138">
        <f>F100/H100</f>
        <v>1</v>
      </c>
      <c r="J99" s="146" t="s">
        <v>89</v>
      </c>
      <c r="K99" s="147"/>
    </row>
    <row r="100" spans="2:11" ht="14.25" customHeight="1" thickBot="1" x14ac:dyDescent="0.3">
      <c r="B100" s="125"/>
      <c r="C100" s="128"/>
      <c r="D100" s="22" t="s">
        <v>1</v>
      </c>
      <c r="E100" s="131"/>
      <c r="F100" s="23">
        <f>F99</f>
        <v>1</v>
      </c>
      <c r="G100" s="23">
        <f>G99</f>
        <v>0</v>
      </c>
      <c r="H100" s="23">
        <f>H99</f>
        <v>1</v>
      </c>
      <c r="I100" s="139"/>
      <c r="J100" s="54"/>
    </row>
    <row r="101" spans="2:11" ht="39.75" customHeight="1" x14ac:dyDescent="0.25">
      <c r="B101" s="123" t="s">
        <v>18</v>
      </c>
      <c r="C101" s="126">
        <v>1</v>
      </c>
      <c r="D101" s="20" t="s">
        <v>90</v>
      </c>
      <c r="E101" s="129" t="s">
        <v>53</v>
      </c>
      <c r="F101" s="74">
        <v>1</v>
      </c>
      <c r="G101" s="25">
        <v>0</v>
      </c>
      <c r="H101" s="74">
        <f>F101+G101</f>
        <v>1</v>
      </c>
      <c r="I101" s="138">
        <f>F102/H102</f>
        <v>1</v>
      </c>
      <c r="J101" s="146" t="s">
        <v>91</v>
      </c>
      <c r="K101" s="147"/>
    </row>
    <row r="102" spans="2:11" ht="14.25" customHeight="1" thickBot="1" x14ac:dyDescent="0.3">
      <c r="B102" s="125"/>
      <c r="C102" s="128"/>
      <c r="D102" s="22" t="s">
        <v>1</v>
      </c>
      <c r="E102" s="131"/>
      <c r="F102" s="23">
        <f>F101</f>
        <v>1</v>
      </c>
      <c r="G102" s="23">
        <f>G101</f>
        <v>0</v>
      </c>
      <c r="H102" s="23">
        <f>H101</f>
        <v>1</v>
      </c>
      <c r="I102" s="139"/>
      <c r="J102" s="54"/>
    </row>
    <row r="103" spans="2:11" ht="80.25" customHeight="1" thickBot="1" x14ac:dyDescent="0.3">
      <c r="B103" s="123" t="s">
        <v>19</v>
      </c>
      <c r="C103" s="126">
        <v>2</v>
      </c>
      <c r="D103" s="20" t="s">
        <v>92</v>
      </c>
      <c r="E103" s="129" t="s">
        <v>61</v>
      </c>
      <c r="F103" s="74">
        <v>2</v>
      </c>
      <c r="G103" s="74">
        <v>0</v>
      </c>
      <c r="H103" s="74">
        <f>F103+G103</f>
        <v>2</v>
      </c>
      <c r="I103" s="138">
        <f>F105/H105</f>
        <v>0.66666666666666663</v>
      </c>
      <c r="J103" s="144" t="s">
        <v>93</v>
      </c>
      <c r="K103" s="145"/>
    </row>
    <row r="104" spans="2:11" ht="57.75" customHeight="1" x14ac:dyDescent="0.25">
      <c r="B104" s="124"/>
      <c r="C104" s="127"/>
      <c r="D104" s="20" t="s">
        <v>94</v>
      </c>
      <c r="E104" s="130"/>
      <c r="F104" s="75">
        <v>0</v>
      </c>
      <c r="G104" s="75">
        <v>1</v>
      </c>
      <c r="H104" s="74">
        <f>F104+G104</f>
        <v>1</v>
      </c>
      <c r="I104" s="140"/>
      <c r="J104" s="144" t="s">
        <v>95</v>
      </c>
      <c r="K104" s="145"/>
    </row>
    <row r="105" spans="2:11" ht="14.25" customHeight="1" thickBot="1" x14ac:dyDescent="0.3">
      <c r="B105" s="125"/>
      <c r="C105" s="128"/>
      <c r="D105" s="22" t="s">
        <v>1</v>
      </c>
      <c r="E105" s="131"/>
      <c r="F105" s="24">
        <f>F103+F104</f>
        <v>2</v>
      </c>
      <c r="G105" s="24">
        <f>G103+G104</f>
        <v>1</v>
      </c>
      <c r="H105" s="24">
        <f>H103+H104</f>
        <v>3</v>
      </c>
      <c r="I105" s="139"/>
      <c r="J105" s="54"/>
    </row>
    <row r="106" spans="2:11" ht="43.5" customHeight="1" x14ac:dyDescent="0.25">
      <c r="B106" s="123" t="s">
        <v>20</v>
      </c>
      <c r="C106" s="126">
        <v>1</v>
      </c>
      <c r="D106" s="20" t="s">
        <v>96</v>
      </c>
      <c r="E106" s="129" t="s">
        <v>97</v>
      </c>
      <c r="F106" s="74">
        <v>5</v>
      </c>
      <c r="G106" s="74">
        <v>0</v>
      </c>
      <c r="H106" s="74">
        <f>F106+G106</f>
        <v>5</v>
      </c>
      <c r="I106" s="138">
        <f>F107/H107</f>
        <v>1</v>
      </c>
      <c r="J106" s="144" t="s">
        <v>98</v>
      </c>
      <c r="K106" s="145"/>
    </row>
    <row r="107" spans="2:11" ht="14.25" customHeight="1" thickBot="1" x14ac:dyDescent="0.3">
      <c r="B107" s="125"/>
      <c r="C107" s="128"/>
      <c r="D107" s="22" t="s">
        <v>1</v>
      </c>
      <c r="E107" s="131"/>
      <c r="F107" s="23">
        <f>F106</f>
        <v>5</v>
      </c>
      <c r="G107" s="23">
        <f>G106</f>
        <v>0</v>
      </c>
      <c r="H107" s="23">
        <f>H106</f>
        <v>5</v>
      </c>
      <c r="I107" s="139"/>
      <c r="J107" s="54"/>
    </row>
    <row r="108" spans="2:11" ht="33" customHeight="1" thickBot="1" x14ac:dyDescent="0.3">
      <c r="B108" s="123" t="s">
        <v>21</v>
      </c>
      <c r="C108" s="126">
        <v>2</v>
      </c>
      <c r="D108" s="20" t="s">
        <v>99</v>
      </c>
      <c r="E108" s="20" t="s">
        <v>84</v>
      </c>
      <c r="F108" s="74">
        <v>1</v>
      </c>
      <c r="G108" s="74">
        <v>0</v>
      </c>
      <c r="H108" s="74">
        <f>F108+G108</f>
        <v>1</v>
      </c>
      <c r="I108" s="138">
        <f>F110/H110</f>
        <v>1</v>
      </c>
      <c r="J108" s="146" t="s">
        <v>100</v>
      </c>
      <c r="K108" s="147"/>
    </row>
    <row r="109" spans="2:11" ht="56.25" customHeight="1" x14ac:dyDescent="0.25">
      <c r="B109" s="124"/>
      <c r="C109" s="127"/>
      <c r="D109" s="20" t="s">
        <v>101</v>
      </c>
      <c r="E109" s="37" t="s">
        <v>53</v>
      </c>
      <c r="F109" s="75">
        <v>1</v>
      </c>
      <c r="G109" s="75">
        <v>0</v>
      </c>
      <c r="H109" s="75">
        <v>1</v>
      </c>
      <c r="I109" s="140"/>
      <c r="J109" s="146" t="s">
        <v>102</v>
      </c>
      <c r="K109" s="147"/>
    </row>
    <row r="110" spans="2:11" ht="14.25" customHeight="1" thickBot="1" x14ac:dyDescent="0.3">
      <c r="B110" s="125"/>
      <c r="C110" s="128"/>
      <c r="D110" s="22" t="s">
        <v>1</v>
      </c>
      <c r="E110" s="22"/>
      <c r="F110" s="24">
        <f>F108+F109</f>
        <v>2</v>
      </c>
      <c r="G110" s="24">
        <f>G108+G109</f>
        <v>0</v>
      </c>
      <c r="H110" s="24">
        <f>H108+H109</f>
        <v>2</v>
      </c>
      <c r="I110" s="139"/>
      <c r="J110" s="54"/>
    </row>
    <row r="111" spans="2:11" ht="35.25" customHeight="1" x14ac:dyDescent="0.25">
      <c r="B111" s="123" t="s">
        <v>22</v>
      </c>
      <c r="C111" s="126">
        <v>1</v>
      </c>
      <c r="D111" s="20" t="s">
        <v>103</v>
      </c>
      <c r="E111" s="129" t="s">
        <v>26</v>
      </c>
      <c r="F111" s="74">
        <v>1</v>
      </c>
      <c r="G111" s="74">
        <v>0</v>
      </c>
      <c r="H111" s="74">
        <f>F111+G111</f>
        <v>1</v>
      </c>
      <c r="I111" s="138">
        <f>F112/H112</f>
        <v>1</v>
      </c>
      <c r="J111" s="146" t="s">
        <v>104</v>
      </c>
      <c r="K111" s="147"/>
    </row>
    <row r="112" spans="2:11" ht="14.25" customHeight="1" thickBot="1" x14ac:dyDescent="0.3">
      <c r="B112" s="125"/>
      <c r="C112" s="128"/>
      <c r="D112" s="22" t="s">
        <v>1</v>
      </c>
      <c r="E112" s="131"/>
      <c r="F112" s="23">
        <f>F111</f>
        <v>1</v>
      </c>
      <c r="G112" s="23">
        <f>G111</f>
        <v>0</v>
      </c>
      <c r="H112" s="23">
        <f>H111</f>
        <v>1</v>
      </c>
      <c r="I112" s="139"/>
      <c r="J112" s="54"/>
    </row>
    <row r="113" spans="2:11" ht="24" customHeight="1" x14ac:dyDescent="0.25">
      <c r="B113" s="123" t="s">
        <v>23</v>
      </c>
      <c r="C113" s="126">
        <v>1</v>
      </c>
      <c r="D113" s="20" t="s">
        <v>105</v>
      </c>
      <c r="E113" s="129" t="s">
        <v>3</v>
      </c>
      <c r="F113" s="74">
        <v>1</v>
      </c>
      <c r="G113" s="74">
        <v>0</v>
      </c>
      <c r="H113" s="74">
        <f>F113+G113</f>
        <v>1</v>
      </c>
      <c r="I113" s="138">
        <f>F114/H114</f>
        <v>1</v>
      </c>
      <c r="J113" s="146" t="s">
        <v>106</v>
      </c>
      <c r="K113" s="147"/>
    </row>
    <row r="114" spans="2:11" ht="14.25" customHeight="1" thickBot="1" x14ac:dyDescent="0.3">
      <c r="B114" s="125"/>
      <c r="C114" s="128"/>
      <c r="D114" s="22" t="s">
        <v>1</v>
      </c>
      <c r="E114" s="131"/>
      <c r="F114" s="23">
        <f>F113</f>
        <v>1</v>
      </c>
      <c r="G114" s="23">
        <f>G113</f>
        <v>0</v>
      </c>
      <c r="H114" s="23">
        <f>H113</f>
        <v>1</v>
      </c>
      <c r="I114" s="139"/>
      <c r="J114" s="54"/>
    </row>
    <row r="115" spans="2:11" ht="30.75" customHeight="1" x14ac:dyDescent="0.25">
      <c r="B115" s="123" t="s">
        <v>24</v>
      </c>
      <c r="C115" s="126">
        <v>2</v>
      </c>
      <c r="D115" s="20" t="s">
        <v>107</v>
      </c>
      <c r="E115" s="129" t="s">
        <v>26</v>
      </c>
      <c r="F115" s="74">
        <v>1</v>
      </c>
      <c r="G115" s="74">
        <v>0</v>
      </c>
      <c r="H115" s="74">
        <f>F115+G115</f>
        <v>1</v>
      </c>
      <c r="I115" s="132">
        <f>F117/H117</f>
        <v>0.5</v>
      </c>
      <c r="J115" s="146" t="s">
        <v>108</v>
      </c>
      <c r="K115" s="147"/>
    </row>
    <row r="116" spans="2:11" ht="37.5" customHeight="1" x14ac:dyDescent="0.25">
      <c r="B116" s="124"/>
      <c r="C116" s="127"/>
      <c r="D116" s="37" t="s">
        <v>109</v>
      </c>
      <c r="E116" s="130"/>
      <c r="F116" s="75">
        <v>0</v>
      </c>
      <c r="G116" s="75">
        <v>1</v>
      </c>
      <c r="H116" s="75">
        <v>1</v>
      </c>
      <c r="I116" s="133"/>
      <c r="J116" s="146" t="s">
        <v>137</v>
      </c>
      <c r="K116" s="147"/>
    </row>
    <row r="117" spans="2:11" ht="14.25" customHeight="1" thickBot="1" x14ac:dyDescent="0.3">
      <c r="B117" s="125"/>
      <c r="C117" s="128"/>
      <c r="D117" s="22" t="s">
        <v>1</v>
      </c>
      <c r="E117" s="131"/>
      <c r="F117" s="24">
        <f>F115+F116</f>
        <v>1</v>
      </c>
      <c r="G117" s="24">
        <f>G115+G116</f>
        <v>1</v>
      </c>
      <c r="H117" s="24">
        <f>H115+H116</f>
        <v>2</v>
      </c>
      <c r="I117" s="134"/>
      <c r="J117" s="54"/>
    </row>
    <row r="118" spans="2:11" ht="24" thickBot="1" x14ac:dyDescent="0.3">
      <c r="B118" s="26"/>
      <c r="C118" s="27">
        <f>SUM(C72:C117)</f>
        <v>27</v>
      </c>
      <c r="D118" s="28"/>
      <c r="E118" s="29"/>
      <c r="F118" s="40">
        <f>SUM(F72:F117)</f>
        <v>66</v>
      </c>
      <c r="G118" s="40">
        <f>SUM(G72:G117)</f>
        <v>10</v>
      </c>
      <c r="H118" s="40">
        <f>SUM(H72:H117)</f>
        <v>76</v>
      </c>
      <c r="I118" s="41">
        <f>F118/H118</f>
        <v>0.86842105263157898</v>
      </c>
      <c r="J118" s="54"/>
    </row>
    <row r="119" spans="2:11" ht="15.75" thickBot="1" x14ac:dyDescent="0.3">
      <c r="C119" s="43"/>
      <c r="F119" s="43"/>
      <c r="G119" s="43"/>
      <c r="H119" s="43"/>
      <c r="I119" s="35"/>
      <c r="J119" s="54"/>
    </row>
    <row r="120" spans="2:11" ht="90.75" customHeight="1" thickBot="1" x14ac:dyDescent="0.3">
      <c r="B120" s="135" t="s">
        <v>138</v>
      </c>
      <c r="C120" s="136"/>
      <c r="D120" s="136"/>
      <c r="E120" s="136"/>
      <c r="F120" s="136"/>
      <c r="G120" s="136"/>
      <c r="H120" s="136"/>
      <c r="I120" s="137"/>
      <c r="J120" s="54"/>
    </row>
    <row r="121" spans="2:11" x14ac:dyDescent="0.25">
      <c r="C121" s="43"/>
      <c r="G121" s="43"/>
      <c r="H121" s="43"/>
      <c r="I121" s="43"/>
    </row>
    <row r="122" spans="2:11" x14ac:dyDescent="0.25">
      <c r="C122" s="43"/>
      <c r="G122" s="43"/>
      <c r="H122" s="43"/>
      <c r="I122" s="43"/>
    </row>
    <row r="123" spans="2:11" x14ac:dyDescent="0.25">
      <c r="C123" s="43"/>
      <c r="G123" s="43"/>
      <c r="H123" s="43"/>
      <c r="I123" s="43"/>
    </row>
    <row r="124" spans="2:11" x14ac:dyDescent="0.25">
      <c r="C124" s="43"/>
      <c r="G124" s="43"/>
      <c r="H124" s="43"/>
      <c r="I124" s="43"/>
    </row>
    <row r="125" spans="2:11" x14ac:dyDescent="0.25">
      <c r="C125" s="43"/>
      <c r="G125" s="43"/>
      <c r="H125" s="43"/>
      <c r="I125" s="43"/>
    </row>
    <row r="126" spans="2:11" x14ac:dyDescent="0.25">
      <c r="C126" s="43"/>
      <c r="G126" s="43"/>
      <c r="H126" s="43"/>
      <c r="I126" s="43"/>
    </row>
    <row r="127" spans="2:11" x14ac:dyDescent="0.25">
      <c r="C127" s="43"/>
      <c r="G127" s="43"/>
      <c r="H127" s="43"/>
      <c r="I127" s="43"/>
    </row>
    <row r="128" spans="2:11" x14ac:dyDescent="0.25">
      <c r="C128" s="43"/>
      <c r="G128" s="43"/>
      <c r="H128" s="43"/>
      <c r="I128" s="43"/>
    </row>
    <row r="129" spans="3:9" x14ac:dyDescent="0.25">
      <c r="C129" s="43"/>
      <c r="G129" s="43"/>
      <c r="H129" s="43"/>
      <c r="I129" s="43"/>
    </row>
    <row r="130" spans="3:9" x14ac:dyDescent="0.25">
      <c r="C130" s="43"/>
      <c r="G130" s="43"/>
      <c r="H130" s="43"/>
      <c r="I130" s="43"/>
    </row>
    <row r="131" spans="3:9" x14ac:dyDescent="0.25">
      <c r="C131" s="43"/>
      <c r="G131" s="43"/>
      <c r="H131" s="43"/>
      <c r="I131" s="43"/>
    </row>
    <row r="132" spans="3:9" x14ac:dyDescent="0.25">
      <c r="C132" s="43"/>
      <c r="G132" s="43"/>
      <c r="H132" s="43"/>
      <c r="I132" s="43"/>
    </row>
    <row r="133" spans="3:9" x14ac:dyDescent="0.25">
      <c r="C133" s="43"/>
      <c r="G133" s="43"/>
      <c r="H133" s="43"/>
      <c r="I133" s="43"/>
    </row>
    <row r="134" spans="3:9" x14ac:dyDescent="0.25">
      <c r="C134" s="43"/>
      <c r="G134" s="43"/>
      <c r="H134" s="43"/>
      <c r="I134" s="43"/>
    </row>
    <row r="135" spans="3:9" x14ac:dyDescent="0.25">
      <c r="C135" s="43"/>
      <c r="G135" s="43"/>
      <c r="H135" s="43"/>
      <c r="I135" s="43"/>
    </row>
  </sheetData>
  <autoFilter ref="A8:Z36" xr:uid="{00000000-0009-0000-0000-000000000000}">
    <filterColumn colId="2" showButton="0"/>
  </autoFilter>
  <mergeCells count="137">
    <mergeCell ref="C24:C27"/>
    <mergeCell ref="B24:B27"/>
    <mergeCell ref="B15:B16"/>
    <mergeCell ref="C15:C16"/>
    <mergeCell ref="B67:J67"/>
    <mergeCell ref="B69:I69"/>
    <mergeCell ref="B70:B71"/>
    <mergeCell ref="C70:D71"/>
    <mergeCell ref="B54:B56"/>
    <mergeCell ref="C54:C56"/>
    <mergeCell ref="C41:D42"/>
    <mergeCell ref="F41:F42"/>
    <mergeCell ref="G41:I41"/>
    <mergeCell ref="J41:J42"/>
    <mergeCell ref="E70:E71"/>
    <mergeCell ref="F70:H70"/>
    <mergeCell ref="I70:I71"/>
    <mergeCell ref="B44:B45"/>
    <mergeCell ref="J96:K96"/>
    <mergeCell ref="J113:K113"/>
    <mergeCell ref="J81:K81"/>
    <mergeCell ref="J83:K83"/>
    <mergeCell ref="J85:K85"/>
    <mergeCell ref="J87:K87"/>
    <mergeCell ref="J89:K89"/>
    <mergeCell ref="J91:K91"/>
    <mergeCell ref="J93:K93"/>
    <mergeCell ref="J94:K94"/>
    <mergeCell ref="J95:K95"/>
    <mergeCell ref="J115:K115"/>
    <mergeCell ref="J116:K116"/>
    <mergeCell ref="J97:K97"/>
    <mergeCell ref="J99:K99"/>
    <mergeCell ref="J101:K101"/>
    <mergeCell ref="J103:K103"/>
    <mergeCell ref="J104:K104"/>
    <mergeCell ref="J106:K106"/>
    <mergeCell ref="J108:K108"/>
    <mergeCell ref="J109:K109"/>
    <mergeCell ref="J111:K111"/>
    <mergeCell ref="A1:X1"/>
    <mergeCell ref="B40:J40"/>
    <mergeCell ref="B41:B42"/>
    <mergeCell ref="C47:C51"/>
    <mergeCell ref="B47:B48"/>
    <mergeCell ref="K40:K42"/>
    <mergeCell ref="E41:E42"/>
    <mergeCell ref="B6:J6"/>
    <mergeCell ref="K6:K8"/>
    <mergeCell ref="B7:B8"/>
    <mergeCell ref="C7:D8"/>
    <mergeCell ref="E7:E8"/>
    <mergeCell ref="F7:F8"/>
    <mergeCell ref="G7:I7"/>
    <mergeCell ref="B13:B14"/>
    <mergeCell ref="J7:J8"/>
    <mergeCell ref="B17:B18"/>
    <mergeCell ref="C17:C21"/>
    <mergeCell ref="B38:J38"/>
    <mergeCell ref="N4:O4"/>
    <mergeCell ref="A11:A12"/>
    <mergeCell ref="C13:C14"/>
    <mergeCell ref="B10:B12"/>
    <mergeCell ref="C10:C12"/>
    <mergeCell ref="B72:B74"/>
    <mergeCell ref="C72:C74"/>
    <mergeCell ref="E72:E74"/>
    <mergeCell ref="I72:I74"/>
    <mergeCell ref="J69:K70"/>
    <mergeCell ref="J72:K72"/>
    <mergeCell ref="J73:K73"/>
    <mergeCell ref="J75:K75"/>
    <mergeCell ref="J76:K76"/>
    <mergeCell ref="B75:B77"/>
    <mergeCell ref="C75:C77"/>
    <mergeCell ref="I75:I77"/>
    <mergeCell ref="J78:K78"/>
    <mergeCell ref="J79:K79"/>
    <mergeCell ref="B81:B82"/>
    <mergeCell ref="C81:C82"/>
    <mergeCell ref="E81:E82"/>
    <mergeCell ref="I81:I82"/>
    <mergeCell ref="B83:B84"/>
    <mergeCell ref="C83:C90"/>
    <mergeCell ref="I83:I84"/>
    <mergeCell ref="B85:B86"/>
    <mergeCell ref="I85:I86"/>
    <mergeCell ref="B87:B88"/>
    <mergeCell ref="I87:I88"/>
    <mergeCell ref="B89:B90"/>
    <mergeCell ref="I89:I90"/>
    <mergeCell ref="B78:B80"/>
    <mergeCell ref="C78:C80"/>
    <mergeCell ref="I78:I80"/>
    <mergeCell ref="B95:B98"/>
    <mergeCell ref="C95:C98"/>
    <mergeCell ref="I95:I98"/>
    <mergeCell ref="B99:B100"/>
    <mergeCell ref="C99:C100"/>
    <mergeCell ref="E99:E100"/>
    <mergeCell ref="I99:I100"/>
    <mergeCell ref="B91:B92"/>
    <mergeCell ref="C91:C92"/>
    <mergeCell ref="E91:E92"/>
    <mergeCell ref="I91:I92"/>
    <mergeCell ref="B93:B94"/>
    <mergeCell ref="C93:C94"/>
    <mergeCell ref="E93:E94"/>
    <mergeCell ref="I93:I94"/>
    <mergeCell ref="B106:B107"/>
    <mergeCell ref="C106:C107"/>
    <mergeCell ref="E106:E107"/>
    <mergeCell ref="I106:I107"/>
    <mergeCell ref="B108:B110"/>
    <mergeCell ref="C108:C110"/>
    <mergeCell ref="I108:I110"/>
    <mergeCell ref="B101:B102"/>
    <mergeCell ref="C101:C102"/>
    <mergeCell ref="E101:E102"/>
    <mergeCell ref="I101:I102"/>
    <mergeCell ref="B103:B105"/>
    <mergeCell ref="C103:C105"/>
    <mergeCell ref="E103:E105"/>
    <mergeCell ref="I103:I105"/>
    <mergeCell ref="B115:B117"/>
    <mergeCell ref="C115:C117"/>
    <mergeCell ref="E115:E117"/>
    <mergeCell ref="I115:I117"/>
    <mergeCell ref="B120:I120"/>
    <mergeCell ref="B111:B112"/>
    <mergeCell ref="C111:C112"/>
    <mergeCell ref="E111:E112"/>
    <mergeCell ref="I111:I112"/>
    <mergeCell ref="B113:B114"/>
    <mergeCell ref="C113:C114"/>
    <mergeCell ref="E113:E114"/>
    <mergeCell ref="I113:I114"/>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Gestion del Riesgo (2023)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sistemas</dc:creator>
  <cp:lastModifiedBy>Gloria A. Sanchez M.</cp:lastModifiedBy>
  <cp:lastPrinted>2013-06-25T01:55:53Z</cp:lastPrinted>
  <dcterms:created xsi:type="dcterms:W3CDTF">2012-05-24T23:26:19Z</dcterms:created>
  <dcterms:modified xsi:type="dcterms:W3CDTF">2023-12-19T22:11:05Z</dcterms:modified>
</cp:coreProperties>
</file>