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leidy.chiquito\Desktop\"/>
    </mc:Choice>
  </mc:AlternateContent>
  <xr:revisionPtr revIDLastSave="0" documentId="8_{A0417A80-E7B8-4BCD-9206-C4A7B2890EE1}" xr6:coauthVersionLast="47" xr6:coauthVersionMax="47" xr10:uidLastSave="{00000000-0000-0000-0000-000000000000}"/>
  <bookViews>
    <workbookView xWindow="-120" yWindow="-120" windowWidth="29040" windowHeight="15840" xr2:uid="{8C42CCC3-DE85-4ED2-B6CF-7848CAF7B412}"/>
  </bookViews>
  <sheets>
    <sheet name="Gestion del Riesgo (2024)" sheetId="4" r:id="rId1"/>
  </sheets>
  <externalReferences>
    <externalReference r:id="rId2"/>
  </externalReferences>
  <definedNames>
    <definedName name="_xlnm._FilterDatabase" localSheetId="0" hidden="1">'Gestion del Riesgo (2024)'!$A$9:$AB$45</definedName>
    <definedName name="A" localSheetId="0">#REF!</definedName>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4" l="1"/>
  <c r="I45" i="4"/>
  <c r="J45" i="4"/>
  <c r="L45" i="4"/>
  <c r="C3" i="4" s="1"/>
  <c r="D45" i="4"/>
  <c r="C4" i="4" s="1"/>
  <c r="K39" i="4"/>
  <c r="K31" i="4"/>
  <c r="K23" i="4"/>
  <c r="K30" i="4"/>
  <c r="K29" i="4"/>
  <c r="K25" i="4"/>
  <c r="K17" i="4"/>
  <c r="K33" i="4"/>
  <c r="K18" i="4"/>
  <c r="K24" i="4"/>
  <c r="K13" i="4"/>
  <c r="K42" i="4"/>
  <c r="K22" i="4"/>
  <c r="K19" i="4"/>
  <c r="K34" i="4"/>
  <c r="K35" i="4"/>
  <c r="K43" i="4"/>
  <c r="K20" i="4"/>
  <c r="K21" i="4"/>
  <c r="K44" i="4"/>
  <c r="K37" i="4"/>
  <c r="K38" i="4"/>
  <c r="K40" i="4"/>
  <c r="U3" i="4"/>
  <c r="T3" i="4"/>
  <c r="S3" i="4"/>
  <c r="R3" i="4"/>
  <c r="P3" i="4"/>
  <c r="O3" i="4"/>
  <c r="N3" i="4"/>
  <c r="M3" i="4"/>
  <c r="L3" i="4"/>
  <c r="K3" i="4"/>
  <c r="J3" i="4"/>
  <c r="I3" i="4"/>
  <c r="H3" i="4"/>
  <c r="G3" i="4"/>
  <c r="K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A. Sanchez M.</author>
    <author>Calidad Gloria Amparo Sanchez</author>
    <author>sistemas</author>
  </authors>
  <commentList>
    <comment ref="G2" authorId="0" shapeId="0" xr:uid="{A60D5EAE-C43F-4BF1-AECA-F08B34AB8DE1}">
      <text>
        <r>
          <rPr>
            <b/>
            <sz val="9"/>
            <color indexed="81"/>
            <rFont val="Tahoma"/>
            <family val="2"/>
          </rPr>
          <t>Gloria A. Sanchez M.:</t>
        </r>
        <r>
          <rPr>
            <sz val="9"/>
            <color indexed="81"/>
            <rFont val="Tahoma"/>
            <family val="2"/>
          </rPr>
          <t xml:space="preserve">
2019 -2020: En la Seccional  durante el 2020,  se continuaron mitigando los 33 riesgos  identificados en el año 2019, donde se formularon 107 oportunidades para mitigar o eliminar los riesgos, de las cuales 91 se encuentran cerradas y 16 en proceso para un porcentaje de cumplimiento del 85,05%. Los procesos que mayor número de riesgos identificaron fueron Docencia y Gestión Humana, seguido de Proyección social, servicios generales y  aseguramiento de la calidad. 
Operativo: 17
Cumplimiento: 5
Tecnológico: 3
Estratégico: 5
Reputacional: 2
Legal: 1</t>
        </r>
      </text>
    </comment>
    <comment ref="F3" authorId="1" shapeId="0" xr:uid="{5C3137F6-0319-421B-BFF1-9073B9ED401F}">
      <text>
        <r>
          <rPr>
            <b/>
            <sz val="9"/>
            <color indexed="81"/>
            <rFont val="Tahoma"/>
            <family val="2"/>
          </rPr>
          <t>Calidad Gloria Amparo Sanchez:</t>
        </r>
        <r>
          <rPr>
            <sz val="9"/>
            <color indexed="81"/>
            <rFont val="Tahoma"/>
            <family val="2"/>
          </rPr>
          <t xml:space="preserve">
En proceso:  10
Cerradas: 66
Total acciones: 76 (86,84%)
</t>
        </r>
      </text>
    </comment>
    <comment ref="G3" authorId="1" shapeId="0" xr:uid="{82B1ABBF-34B9-4DCF-AAB6-9F4666B1AEF2}">
      <text>
        <r>
          <rPr>
            <b/>
            <sz val="9"/>
            <color indexed="81"/>
            <rFont val="Tahoma"/>
            <family val="2"/>
          </rPr>
          <t>Calidad Gloria Amparo Sanchez:</t>
        </r>
        <r>
          <rPr>
            <sz val="9"/>
            <color indexed="81"/>
            <rFont val="Tahoma"/>
            <family val="2"/>
          </rPr>
          <t xml:space="preserve">
Año 2020
En proceso:  16
Cerradas: 91
Total: 106 (85,05%)
Año 2019
En proceso:  17
Cerradas: 88
Total: 107 (83,81%)
</t>
        </r>
      </text>
    </comment>
    <comment ref="H3" authorId="1" shapeId="0" xr:uid="{A186AFC9-5100-4384-AA83-9CD2439FC728}">
      <text>
        <r>
          <rPr>
            <b/>
            <sz val="9"/>
            <color indexed="81"/>
            <rFont val="Tahoma"/>
            <family val="2"/>
          </rPr>
          <t>Calidad Gloria Amparo Sanchez:</t>
        </r>
        <r>
          <rPr>
            <sz val="9"/>
            <color indexed="81"/>
            <rFont val="Tahoma"/>
            <family val="2"/>
          </rPr>
          <t xml:space="preserve">
En proceso:  15
Cerradas: 47
Total: 62 </t>
        </r>
      </text>
    </comment>
    <comment ref="I3" authorId="1" shapeId="0" xr:uid="{DC814176-3DE5-46B4-975B-5C0A1120E872}">
      <text>
        <r>
          <rPr>
            <b/>
            <sz val="9"/>
            <color indexed="81"/>
            <rFont val="Tahoma"/>
            <family val="2"/>
          </rPr>
          <t>Calidad Gloria Amparo Sanchez:</t>
        </r>
        <r>
          <rPr>
            <sz val="9"/>
            <color indexed="81"/>
            <rFont val="Tahoma"/>
            <family val="2"/>
          </rPr>
          <t xml:space="preserve">
En proceso:  8
Cerradas: 44
Total: 52 (85%)
</t>
        </r>
      </text>
    </comment>
    <comment ref="J3" authorId="1" shapeId="0" xr:uid="{BF482BAC-86C1-4C93-98AC-A632223C9148}">
      <text>
        <r>
          <rPr>
            <b/>
            <sz val="9"/>
            <color indexed="81"/>
            <rFont val="Tahoma"/>
            <family val="2"/>
          </rPr>
          <t>Calidad Gloria Amparo Sanchez:</t>
        </r>
        <r>
          <rPr>
            <sz val="9"/>
            <color indexed="81"/>
            <rFont val="Tahoma"/>
            <family val="2"/>
          </rPr>
          <t xml:space="preserve">
En proceso:  22
Cerradas: 50
Total: 72 (69%)
</t>
        </r>
      </text>
    </comment>
    <comment ref="K3" authorId="1" shapeId="0" xr:uid="{A9EFA786-61CA-409E-AB81-DF5C87BA0A74}">
      <text>
        <r>
          <rPr>
            <b/>
            <sz val="9"/>
            <color indexed="81"/>
            <rFont val="Tahoma"/>
            <family val="2"/>
          </rPr>
          <t>Calidad Gloria Amparo Sanchez:</t>
        </r>
        <r>
          <rPr>
            <sz val="9"/>
            <color indexed="81"/>
            <rFont val="Tahoma"/>
            <family val="2"/>
          </rPr>
          <t xml:space="preserve">
En proceso:  22
Cerradas: 53
Total: 75
</t>
        </r>
      </text>
    </comment>
    <comment ref="L3" authorId="1" shapeId="0" xr:uid="{44D579D8-C21D-4780-A05C-D76EE1CC73C5}">
      <text>
        <r>
          <rPr>
            <b/>
            <sz val="9"/>
            <color indexed="81"/>
            <rFont val="Tahoma"/>
            <family val="2"/>
          </rPr>
          <t>Calidad Gloria Amparo Sanchez:</t>
        </r>
        <r>
          <rPr>
            <sz val="9"/>
            <color indexed="81"/>
            <rFont val="Tahoma"/>
            <family val="2"/>
          </rPr>
          <t xml:space="preserve">
En proceso:  51
Cerradas: 64
Total: 115
</t>
        </r>
      </text>
    </comment>
    <comment ref="M3" authorId="1" shapeId="0" xr:uid="{614390C6-4070-407A-830F-E54612C9B8B7}">
      <text>
        <r>
          <rPr>
            <b/>
            <sz val="9"/>
            <color indexed="81"/>
            <rFont val="Tahoma"/>
            <family val="2"/>
          </rPr>
          <t>Calidad Gloria Amparo Sanchez:</t>
        </r>
        <r>
          <rPr>
            <sz val="9"/>
            <color indexed="81"/>
            <rFont val="Tahoma"/>
            <family val="2"/>
          </rPr>
          <t xml:space="preserve">
En proceso:  71
Cerradas: 41
Total: 112
</t>
        </r>
      </text>
    </comment>
    <comment ref="N3" authorId="1" shapeId="0" xr:uid="{58AA9A45-751B-4201-8D6E-C8E6F8A06BCA}">
      <text>
        <r>
          <rPr>
            <b/>
            <sz val="9"/>
            <color indexed="81"/>
            <rFont val="Tahoma"/>
            <family val="2"/>
          </rPr>
          <t>Calidad Gloria Amparo Sanchez:</t>
        </r>
        <r>
          <rPr>
            <sz val="9"/>
            <color indexed="81"/>
            <rFont val="Tahoma"/>
            <family val="2"/>
          </rPr>
          <t xml:space="preserve">
En proceso:  15
Cerradas: 47
Total: 62
</t>
        </r>
      </text>
    </comment>
    <comment ref="O3" authorId="1" shapeId="0" xr:uid="{4D800C31-570C-4553-8F99-1CB5AA20A050}">
      <text>
        <r>
          <rPr>
            <b/>
            <sz val="9"/>
            <color indexed="81"/>
            <rFont val="Tahoma"/>
            <family val="2"/>
          </rPr>
          <t>Calidad Gloria Amparo Sanchez:</t>
        </r>
        <r>
          <rPr>
            <sz val="9"/>
            <color indexed="81"/>
            <rFont val="Tahoma"/>
            <family val="2"/>
          </rPr>
          <t xml:space="preserve">
En proceso:  23
Cerradas: 39
Total: 62
</t>
        </r>
      </text>
    </comment>
    <comment ref="P3" authorId="2" shapeId="0" xr:uid="{E1AA762E-5004-4DA3-9D41-79CB4DB06BF4}">
      <text>
        <r>
          <rPr>
            <b/>
            <sz val="10"/>
            <color indexed="81"/>
            <rFont val="Tahoma"/>
            <family val="2"/>
          </rPr>
          <t>sistemas:</t>
        </r>
        <r>
          <rPr>
            <sz val="10"/>
            <color indexed="81"/>
            <rFont val="Tahoma"/>
            <family val="2"/>
          </rPr>
          <t xml:space="preserve">
En proceso:  9
Cerradas: 56
Total: 65
</t>
        </r>
      </text>
    </comment>
    <comment ref="Q3" authorId="2" shapeId="0" xr:uid="{99F9D684-F896-43BF-B2A7-25B0033896ED}">
      <text>
        <r>
          <rPr>
            <b/>
            <sz val="10"/>
            <color indexed="81"/>
            <rFont val="Tahoma"/>
            <family val="2"/>
          </rPr>
          <t>sistemas:</t>
        </r>
        <r>
          <rPr>
            <sz val="10"/>
            <color indexed="81"/>
            <rFont val="Tahoma"/>
            <family val="2"/>
          </rPr>
          <t xml:space="preserve">
En proceso:  19
Cerradas: 46
Total: 65
</t>
        </r>
      </text>
    </comment>
    <comment ref="R3" authorId="2" shapeId="0" xr:uid="{82FDDD4F-7A18-4DD7-BA78-D5812392B40F}">
      <text>
        <r>
          <rPr>
            <b/>
            <sz val="10"/>
            <color indexed="81"/>
            <rFont val="Tahoma"/>
            <family val="2"/>
          </rPr>
          <t>sistemas:</t>
        </r>
        <r>
          <rPr>
            <sz val="10"/>
            <color indexed="81"/>
            <rFont val="Tahoma"/>
            <family val="2"/>
          </rPr>
          <t xml:space="preserve">
En proceso:  16 (25,40%)
Cerradas: 47 (74,60%)
Total: 63</t>
        </r>
      </text>
    </comment>
    <comment ref="S3" authorId="2" shapeId="0" xr:uid="{0C559885-4369-4B7C-A847-3AEC71457208}">
      <text>
        <r>
          <rPr>
            <b/>
            <sz val="10"/>
            <color indexed="81"/>
            <rFont val="Tahoma"/>
            <family val="2"/>
          </rPr>
          <t>sistemas:</t>
        </r>
        <r>
          <rPr>
            <sz val="10"/>
            <color indexed="81"/>
            <rFont val="Tahoma"/>
            <family val="2"/>
          </rPr>
          <t xml:space="preserve">
En proceso:  16 (13,56%)
Cerradas: 102 (86,44%)
Total: 118</t>
        </r>
      </text>
    </comment>
    <comment ref="T3" authorId="2" shapeId="0" xr:uid="{6D1BC0E7-82CD-4EC4-A016-F53CBA8C081A}">
      <text>
        <r>
          <rPr>
            <b/>
            <sz val="10"/>
            <color indexed="81"/>
            <rFont val="Tahoma"/>
            <family val="2"/>
          </rPr>
          <t>sistemas:</t>
        </r>
        <r>
          <rPr>
            <sz val="10"/>
            <color indexed="81"/>
            <rFont val="Tahoma"/>
            <family val="2"/>
          </rPr>
          <t xml:space="preserve">
En proceso:  1 (2%)
Cerradas: 50 (98%)
Total: 51</t>
        </r>
      </text>
    </comment>
    <comment ref="U3" authorId="2" shapeId="0" xr:uid="{263409EC-7EF5-4AB7-96B5-2B0B5A7E6F41}">
      <text>
        <r>
          <rPr>
            <b/>
            <sz val="10"/>
            <color indexed="81"/>
            <rFont val="Tahoma"/>
            <family val="2"/>
          </rPr>
          <t>sistemas:</t>
        </r>
        <r>
          <rPr>
            <sz val="10"/>
            <color indexed="81"/>
            <rFont val="Tahoma"/>
            <family val="2"/>
          </rPr>
          <t xml:space="preserve">
En proceso:  14 (8,81%)
Cerradas: 145 (91,19%)
Total: 159</t>
        </r>
      </text>
    </comment>
  </commentList>
</comments>
</file>

<file path=xl/sharedStrings.xml><?xml version="1.0" encoding="utf-8"?>
<sst xmlns="http://schemas.openxmlformats.org/spreadsheetml/2006/main" count="260" uniqueCount="183">
  <si>
    <t>CUADRO COMPARATIVO - OPORTUNIDADES DE MEJORA RIESGOS</t>
  </si>
  <si>
    <t>AÑO</t>
  </si>
  <si>
    <t>2019 - 2020</t>
  </si>
  <si>
    <t>2014-2</t>
  </si>
  <si>
    <t>2014-1</t>
  </si>
  <si>
    <t>2013-2</t>
  </si>
  <si>
    <t>2013-1</t>
  </si>
  <si>
    <t>2012-2</t>
  </si>
  <si>
    <t>2012-1</t>
  </si>
  <si>
    <t>2011-2</t>
  </si>
  <si>
    <t>2011-1</t>
  </si>
  <si>
    <t>2010-2</t>
  </si>
  <si>
    <t>2010-1</t>
  </si>
  <si>
    <t>2009-2</t>
  </si>
  <si>
    <t>2009-1</t>
  </si>
  <si>
    <t>2008-2</t>
  </si>
  <si>
    <t>2008-1</t>
  </si>
  <si>
    <t>2007-2</t>
  </si>
  <si>
    <t>2007- 1</t>
  </si>
  <si>
    <t>% MITIGACIÓN</t>
  </si>
  <si>
    <r>
      <t>78,00%</t>
    </r>
    <r>
      <rPr>
        <b/>
        <sz val="10"/>
        <rFont val="Arial"/>
        <family val="2"/>
      </rPr>
      <t> </t>
    </r>
  </si>
  <si>
    <t>TOTAL RIESGOS</t>
  </si>
  <si>
    <t>PROCESO</t>
  </si>
  <si>
    <t>No. DE RIESGOS</t>
  </si>
  <si>
    <t>TIPO</t>
  </si>
  <si>
    <t>% CUMPLIMIENTO</t>
  </si>
  <si>
    <t>CERRADAS</t>
  </si>
  <si>
    <t>TOTAL</t>
  </si>
  <si>
    <t>Operativo</t>
  </si>
  <si>
    <t>Estratégico</t>
  </si>
  <si>
    <t>Tecnologico</t>
  </si>
  <si>
    <t>UNIVERSIDAD LIBRE SECCIONAL PEREIRA
CONSOLIDADO RIESGOS Y OPORTUNIDADES  2024</t>
  </si>
  <si>
    <t>Gestión Documental</t>
  </si>
  <si>
    <t>Gestión de Servicios Generales</t>
  </si>
  <si>
    <t>Bienestar Universitario</t>
  </si>
  <si>
    <t>Aseguramiento de la Calidad</t>
  </si>
  <si>
    <t>Gestión de Auditoria Interna</t>
  </si>
  <si>
    <t>Gestión de la Biblioteca</t>
  </si>
  <si>
    <t>Internacionalización</t>
  </si>
  <si>
    <t>Gestión Admisiones y Registro</t>
  </si>
  <si>
    <t>Gestión Ambiental</t>
  </si>
  <si>
    <t>Investigación</t>
  </si>
  <si>
    <t>Gestión Informática</t>
  </si>
  <si>
    <t>ID- Kawak</t>
  </si>
  <si>
    <t>Cant.</t>
  </si>
  <si>
    <t>No oferta del programa académico Ingeniería Financiera</t>
  </si>
  <si>
    <t>Inconsistencia en el proceso de registro de los documentos de Ventanilla</t>
  </si>
  <si>
    <t>Riesgo de enfermedad profesional en el personal del área de egresados</t>
  </si>
  <si>
    <t>No cumplir con el plan de trabajo de auditoria interna, respecto a la verificación del cumplimiento de las horas docentes, estipuladas en el plan de trabajo docente.</t>
  </si>
  <si>
    <t>No contar con oferta de educación continuada en la seccional.</t>
  </si>
  <si>
    <t>Que el proyecto Centro de Recursos y apoyo a la investigación y docencia "CRAI" en su fase incial no se lleve acabo por recursos insuficientes.</t>
  </si>
  <si>
    <t>Riesgo químico de insumos de aseo y ferretería  en bodegas de la seccional</t>
  </si>
  <si>
    <t>Incumpliento en los tiempos de entrega de las compras solicitadas para fin de año.</t>
  </si>
  <si>
    <t>Falta de atención a la comunidad unilibrista insitu</t>
  </si>
  <si>
    <t>Perdida de la información por daño de hardware</t>
  </si>
  <si>
    <t>Atropellamiento Fauna Silvestre</t>
  </si>
  <si>
    <t>Usuarios del Consultorio juridico y Centro de Conciliaicón atendidos de manera ineficiente por los estudiantes por desconocimiento del procedimiento.</t>
  </si>
  <si>
    <t>No cumplimiento en la elaboración del documento maestro en la maestría en gerencia tributaria</t>
  </si>
  <si>
    <t>Menor número de semilleros y semilleristas</t>
  </si>
  <si>
    <t>Incumplimiento del ciclo de auditorias internas en la seccional</t>
  </si>
  <si>
    <t>Edificio de Laboratorio de Ingenierías sin la conectividad suficiente de Wifi</t>
  </si>
  <si>
    <t>No apertura del programa de Trabajo Social</t>
  </si>
  <si>
    <t>Falta de elementos para la gestión de emergencias en el centro de conciliación.</t>
  </si>
  <si>
    <t>Accidente por caida de arbol</t>
  </si>
  <si>
    <t>No acreditar los programas necesarios para dar la cuota de Seccional para obtener una acreditacion Institucioal de 8 años.</t>
  </si>
  <si>
    <t>1. Apoyar en la elaboración del informe de Autoevaluación con fines de Acreditación en alta calidad del Programa de Microbiología
2. Continuar con las sesiones del Comite de Autoevaluacion para los programas acreditables priorizados
3. Monitorear y hacer seguimiento acciones de la matriz de estrategias de Maestrías
4. Participar y hacer seguimiento de las reuniones Multicampus para los programas de Maestría en Derecho Penal, Maestría en Derecho Administrativo y Pregrado Administración de Empresas
5. Seguimiento al plan de acción - cierre de brechas de los programas acreditables
6. Actualización de los avances respectivos</t>
  </si>
  <si>
    <t>Aseguramiento de la Calidad Acadèmica</t>
  </si>
  <si>
    <t>NOMBRE DEL RIESGO</t>
  </si>
  <si>
    <t>1.Solicitar a la coordinación de calidad nacional capacitación en la norma 9001:2015 para certificar nuevos lideres de proceso como auditores internos en la Seccional
2.Si no es aprobada a nivel nacional , solicitar autorización a nivel seccional para la contratación
3.Seleccionar los lideres de proceso para actualización y para ingresar como auditores internos</t>
  </si>
  <si>
    <t>TRATAMIENTO-CONTROLES</t>
  </si>
  <si>
    <t>1. solicitar autorización para el traslado de la oficina de egresados a la sede del centro.</t>
  </si>
  <si>
    <t>Docencia- FAC CEAC</t>
  </si>
  <si>
    <t>1. Reuniones periódicas para el seguimiento de avances de la elaboración del documento maestro.</t>
  </si>
  <si>
    <t>Docencia-FAC DERECHO</t>
  </si>
  <si>
    <t>1. Se realizará la apertura de inscripciones para el programa.
2. Mayor difusión del programa de Trabajo Social.
3. Se evaluaran los puntos de equilibrio para ajustarlo a las minimas proporciones y así permitir la apertura del programa.
4. Se alentara la participacion de estudiantes para la difusion del programa.
5. Se solicitara a la Rectoria nacional apoyo para los fines antes enuciados.
6. Se procurara proyectar una nomina más optimizada para disminuir los cosntos del mismo.</t>
  </si>
  <si>
    <t>1.Implementar un plan de comercialización para fortalecer el proceso de promoción y mercadeo del programa de Ingeniería Financiera.
2. Gestionar convenios con instituciones educativas de la región.</t>
  </si>
  <si>
    <t>Docencia-FAC INGENIERIAS</t>
  </si>
  <si>
    <t>Velar porque toda la información quede salvaguarda en la nube</t>
  </si>
  <si>
    <t>1. Realizar campañas de Sensibilización frente a la identificación de la Fauna Silvestre al interior del Campus.
2. Ubicar señalización para identificar el paso de la fauna silvestre al interior de las vías de la Universidad.</t>
  </si>
  <si>
    <t>1. Solicitar a oficina de Compras, se exija como requisito, en la recepción de los insumos comprados para el almacén, la entrega de fichas de seguridad.
2. Consolidar la información en matriz de riesgos de los insumos del almacén, generando acciones correctivas, según el caso</t>
  </si>
  <si>
    <t>Gestión de Adquisiciones y Suministros- Almacén</t>
  </si>
  <si>
    <t>Gestión de Adquisiciones y Suministros-Compras</t>
  </si>
  <si>
    <t xml:space="preserve">	1.Verificar semestralmente los contratos docentes Vs Sinu, para evidenciar que los planes de trabajo docente, cumplan con el total de horas del contrato.
2.Enviar a los decanos los hallazgos para que corrijan el total de horas, según el contrato.</t>
  </si>
  <si>
    <t>1. Solicitud de reunión con la dirección financiera para justificar la importancia de llevar a cabo el proyecto.</t>
  </si>
  <si>
    <t>1. Contratación de empresa para la tala del arbol en mal estado</t>
  </si>
  <si>
    <t>1. Se realizará de forma trimestral la revisión de las planillas de correspondencia por parte de la líder del proceso.</t>
  </si>
  <si>
    <t>Gestión Humana-SST</t>
  </si>
  <si>
    <t>1. Realizar la gestion de compra para mitigar el riego - 2.Gestiónar la instalación de los elementos de emergencia - Realizar capacitación de gestion en caso de emergencias al personal del centro de conciliacion.</t>
  </si>
  <si>
    <t xml:space="preserve">	1. Verificar conectividad y configuración de los equipos de red en el cuarto rack.
2. Validar cobertura que brindan las APS que están en el nivel 2 del Edificio, para detectar si hay zonas sin cobertura.
3. Cambiar equipo de red en el cuarto rack, que permita mejorar velocidades de conexión en la zona Wifi.</t>
  </si>
  <si>
    <t>1.Solicitar a la Rectoría la aprobación de un practicante permanente para apoyar en servicio y atención al cliente y algunas actividades operativas a la Coordinación.</t>
  </si>
  <si>
    <t>1- Solicitar a la DNI la posibilidad de ampliar la estrategia de semilleros de investigación además de los proyectos de convocatoria.
2-Realizar una convocatoria para aumentar el número de semilleros</t>
  </si>
  <si>
    <t xml:space="preserve">	1. Construir un plan de trabajo anual por facultad de educación continuada
2. Realizar seguimiento trimestral al plan de trabajo</t>
  </si>
  <si>
    <t>1. Capacitación permanente a estudiantes del manejo del modulo al igual que los lineamientos que se deben tener en cuenta para la atención de usuarios.
2. Seguimiento en el comité asesor mensual del consultorio jurídico y centro de conciliación
3. Implementación de formato control para seguimiento de asignaciones de casos y diligenciamiento en debida forma del modulo sinu.</t>
  </si>
  <si>
    <r>
      <t xml:space="preserve">Gestión Ambiental </t>
    </r>
    <r>
      <rPr>
        <b/>
        <sz val="11"/>
        <color rgb="FFFF0000"/>
        <rFont val="Aptos Narrow"/>
        <family val="2"/>
        <scheme val="minor"/>
      </rPr>
      <t>-2023</t>
    </r>
  </si>
  <si>
    <r>
      <t xml:space="preserve">Gestión de Adquisiciones y Suministros-Compras - </t>
    </r>
    <r>
      <rPr>
        <b/>
        <sz val="11"/>
        <color rgb="FFFF0000"/>
        <rFont val="Aptos Narrow"/>
        <family val="2"/>
        <scheme val="minor"/>
      </rPr>
      <t>2019</t>
    </r>
  </si>
  <si>
    <t xml:space="preserve">Resistencia al cambio e incurrir en errores como No. De cuenta contable, nombre del producto, bodega y distribución.
</t>
  </si>
  <si>
    <t>Elaboración e implementación del plan de acción para el mejoramiento de resultados de pruebas Saber Pro, de acuerdo con las necesidades detectadas en cada vigencia</t>
  </si>
  <si>
    <r>
      <t xml:space="preserve">Docencia- FAC SALUD - </t>
    </r>
    <r>
      <rPr>
        <b/>
        <sz val="11"/>
        <color rgb="FFFF0000"/>
        <rFont val="Aptos Narrow"/>
        <family val="2"/>
        <scheme val="minor"/>
      </rPr>
      <t>2023</t>
    </r>
  </si>
  <si>
    <t xml:space="preserve">No obtención de la acreditación en los 3 programas de la Facultad de Ciencias de la Salud, Exactas y Naturales por bajos resultados en las pruebas Saber Pro: Resultados por debajo de la media en las competencias genéricas de las pruebas saber pro local , regional, institucional y en los grupos de referencia    
</t>
  </si>
  <si>
    <r>
      <t xml:space="preserve">Docencia- FAC SALUD - </t>
    </r>
    <r>
      <rPr>
        <b/>
        <sz val="11"/>
        <color rgb="FFFF0000"/>
        <rFont val="Aptos Narrow"/>
        <family val="2"/>
        <scheme val="minor"/>
      </rPr>
      <t>2021</t>
    </r>
  </si>
  <si>
    <r>
      <t xml:space="preserve">Docencia- FAC DERECHO - </t>
    </r>
    <r>
      <rPr>
        <b/>
        <sz val="11"/>
        <color rgb="FFFF0000"/>
        <rFont val="Aptos Narrow"/>
        <family val="2"/>
        <scheme val="minor"/>
      </rPr>
      <t>2023</t>
    </r>
  </si>
  <si>
    <t>Seguimiento permanente a la ejecución de las actividades programadas para implementación de la norma</t>
  </si>
  <si>
    <t>Seguimiento y control a la ejecución del  plan de trabajo para la acreditación de maestrías en derecho penal y administrativo,</t>
  </si>
  <si>
    <t xml:space="preserve">No acreditación del laboratorio de investigación del programa de Microbiologíaen ISO 17025
</t>
  </si>
  <si>
    <t xml:space="preserve"> La no acreditación de las maestrías de derecho penal y administrativo, porque no se cumplan con los tiempos establecidos en el plan de trabajo
</t>
  </si>
  <si>
    <r>
      <t xml:space="preserve">Docencia- FAC CEAC </t>
    </r>
    <r>
      <rPr>
        <b/>
        <sz val="11"/>
        <color rgb="FFFF0000"/>
        <rFont val="Aptos Narrow"/>
        <family val="2"/>
        <scheme val="minor"/>
      </rPr>
      <t>2023</t>
    </r>
  </si>
  <si>
    <t xml:space="preserve">
Reuniones recurrentes para el seguimiento y control de la ejecución del plan de actividades para la creación del programa de Administración logística</t>
  </si>
  <si>
    <t xml:space="preserve">Que no se logre culminar satisfactoriamente la elaboración del documento maestro bajo el concepto multicampus (Barranquilla, Cartagena, Cali y Pereira) para el programa de pregrado de Administración Logística por entrega extemporánea de dicho documento por otras seccionales  
</t>
  </si>
  <si>
    <t>Soporte técnico por parte del proveedor tecnológico, para implementar software que nos permita dar cumplimiento a la Resolución de la DIAN sobre el acuse de recibo de las facturas proveedor</t>
  </si>
  <si>
    <t xml:space="preserve">Exposición a sanción por parte de la DIAN, por no dar cumplimiento la fecha requerida de implementación del cambio  
</t>
  </si>
  <si>
    <t>Proyección Social- Consultorio juridico y Centro de Conciliación</t>
  </si>
  <si>
    <t xml:space="preserve">	1. Elaboración del Programa de Manejo de Residuos en Laboratorios Académicos y seguimiento a la ejecución del mismo, conjuntamente con Seguridad y Salud en el Trabajo, con el fin de evitar el derrame de sustancias o residuos químicos a los desagües y una posible contaminación ambiental seguida de sanciones.</t>
  </si>
  <si>
    <t>1. Recibir capacitación por parte de la sede principal, una vez ellos implementen las requisiciones por SEVEN
2. Realizar Capacitación por parte de compras a todo el personal académico y administrativo para la implementación de requisiciones por SEVEN de ordenes de compra o servicios .</t>
  </si>
  <si>
    <t xml:space="preserve">
08/05/2024 10:07 AM - Zulmary - Restrepo Betancur - Para esta acción fue asignado el área de presupuesto por tanto debemos esperar la primera fase de implementación	 
26/10/2022 11:20 AM - Zulmary - Restrepo Betancur - Una vez se reciba la capacitación por parte de la Ing. Adriana Plazas, se hará extensiva a todos los líderes de proceso de la seccional
12/07/2023 10:03 AM - Zulmary - Restrepo Betancur - Bogotá dio inicio el 4 julio seven , proyecto que lideran los jefes de presupuesto a nivel Nacional.
En la seccional Pereira ya se cuenta con los usuarios y claves creados y parametrizados, por lo anterior el área de presupuestos deberá distribuir la disponibilidad presupuestal por área, por proyectos y centro de costo.
El área de presupuesto y con el apoyo de sistemas realizará las capacitaciones a todo el personal involucrado en el proceso,
En al seccional se iniciara con las pruebas pilotos a través de 4 procesos (Facultades de : Ingeniería, Cencías de la salud exactas y naturales , Mercadeo y Comunicación y Bienestar Universitario , también el área de presupuestos ya cuenta con listado maestro de productos en Excel enviado por la sede principal	 
26/10/2022 11:19 AM - Zulmary - Restrepo Betancur - Desde la sede principal informan que el proyecto de requisiciones será liderado por la ingeniera Adriana Plazas, con el siguiente correo:
Buen día ingeniero William:
Como le comenté en éstos días, se dará inicio al proyecto de implementación del Módulo de Contratos, de acuerdo a lo que trabajamos conjuntamente como mejor solución, es la implementación de uso de la funcionalidad de requisiciones de SEVEN desde el usuario que requirente, esto implica que en el proceso se involucre a compras, Presupuesto, aprobaciones, jurídica y requirentes.
Se trabajó fuertemente en la evaluación de la funcionalidad y mejora de los programas del módulo de CONTRATOS, y en el diseño WorkFlow, que se enseñó y validó la propuesta inicial de Flujo SEVEN el ingeniero Guillermo Schoonewolff, en conversación con el ing Guillermo se considera prudente iniciar con la Seccional Pereira, teniendo en cuenta que ellos trabajaron hace un buen tiempo en éste tema, también se trabajará con Mauricio Polaina como nuevo Jefe de Compras en Bogotá y el personal necesario en el proceso de implementación, la cual se trabajará en versiones basadas en complejidad y cubrimiento y se realizarán los diseños, con la revisión permanente del ing Guillermo y Jefes de compras.
El grupo base para definir actividades y cronograma, estaría definido inicialmente por William Devia, Gloria López, y yo, contando por supuesto con la participación y opinión de usuarios.
Como primera medida, se requiere la restauración de BD en el ambiente de Proyectos, por favor solicitas eso y también que los programas ejecutables estén actualizados.
Se iniciará en con sesión de trabajo para que definamos las actividades el próximo lunes</t>
  </si>
  <si>
    <r>
      <t>Gestión Financiera-</t>
    </r>
    <r>
      <rPr>
        <b/>
        <sz val="11"/>
        <color rgb="FFFF0000"/>
        <rFont val="Aptos Narrow"/>
        <family val="2"/>
        <scheme val="minor"/>
      </rPr>
      <t>2023</t>
    </r>
  </si>
  <si>
    <t>Normativo</t>
  </si>
  <si>
    <t>Reputacional</t>
  </si>
  <si>
    <t>Procesos Interno</t>
  </si>
  <si>
    <t>Legal</t>
  </si>
  <si>
    <t>Financiero</t>
  </si>
  <si>
    <r>
      <rPr>
        <b/>
        <sz val="11"/>
        <rFont val="Aptos Narrow"/>
        <family val="2"/>
        <scheme val="minor"/>
      </rPr>
      <t xml:space="preserve">
Derrame Químicos por Practicas en Laboratorios :  Que se materialice el riesgo de derrame de químicos provenientes de los Laboratorios hacia los desagues de aguas residuales, por mala manipulación de los productos químicos durante las prácticas academicas.  
</t>
    </r>
  </si>
  <si>
    <t>07/05/2024- Se asignó un estudiante del programa de Risaralda Profesional, para realizar plan semanal de promoción y mercadeo del programa y del Laboratorio de Tecnología e innovación Financiera. Adicional contamos con la publicidad semanal llamada ¿Cuál es el Business? by Ingeniería Financiera el cual se publica en las redes sociales de la Universidad.
Adicional estamos en la búsqueda de contactos dentro de la instituciones de la región.
02/12/2024 04:03 PM - Juliana - López Restrepo - Se realizaron visitas a Colegios desde el 11 de septiembre del año 2024, hasta el 29 de octubre del año 2024. se contó con una presentación dinámica y participativa sobre los conceptos básicos de la educación financiera donde se desarrollaron un total de 4 módulos; para esta charla asistieron un total de 174 estudiantes por todos los colegios visitados: Veracruz, Pablo Sexto y Marillac.
Adicional se realizó visita al SENA el día jueves 7 de noviembre, en donde se realizó charla del programa de Ingeniería Financiera a dos grupos de tecnología en gestión bancaria y entidades Financiera y a un grupo de contabilidad y finanzas.
Como resultado de esta visita, el jueves 28 de noviembre visitaron nuestra instalaciones 34 estudiantes de la tecnología en Gestión Bancaria y Entidades Financiera, los cuales realizaron curso corto de generalidades de inversión, enfocado en trading, orientado por docentes del programa.</t>
  </si>
  <si>
    <t>SEGUIMIENTO
Agosto - Septiembre - Diciembre de 2024</t>
  </si>
  <si>
    <t xml:space="preserve">
03/12/2024 10:55 AM - Anyela - Rodriguez Padilla - Control de Riesgo - Seguimiento a las Planillas de Correspondencia - 3° Trimestre 2024
De acuerdo con la revisión realizada el día lunes 28 de octubre/24, de 1:30 a.m. a 2:30 p.m. envío el informe de la revisión:
OBJETIVO:
Mitigar la posibilidad de que se materialice el riesgo Inconsistencia en el proceso de registro de los documentos de Ventanilla, se programa el seguimiento a las planillas de correspondencia.
PUNTOS A TRATAR
De acuerdo con el control que se debe realizar al riesgo identificado dentro del Sistema de Gestión de Calidad Inconsistencia en el proceso de registro de los documentos de Ventanilla, con el fin de mitigar la posibilidad de que se materialice este riesgo, se programa el seguimiento a las planillas de correspondencia del Tercer trimestre del 2024, para el lunes 28 de octubre, 2:00 p.m.
DESARROLLO DE LA REUNIÓN:
De acuerdo con el seguimiento de las planillas de correspondencia del segundo semestre del 2024, se realizó la revisión del formato ST-GDO-03-P-01-F01 - FORMATO RADICACIÓN Y ENTREGA DE CORRESPONDENCIA INTERNA Y EXTERNA - V2,correspondencia interna (registros y radicados con fecha inicial del 30 de julio a 21 de octubre de 2024 consecutivo del 2-0182 al 2-0274) y correspondencia recibida (registros y radicados con fecha inicial 30 de julio al 22 de octubre de 2024 consecutivo 1-0042 al 1-0065). En donde no evidencia novedad alguna, pero sí se recomienda el diligenciamiento de todos los campos y evitar tachones o enmendaduras.
Encargada de la ventanilla: Sarly Jireh Oviedo - Técnico Administrativo III de Gestión Documental
CONCLUSIONES: El formato se encuentra diligenciado en su totalidad. Se realiza algunas recomendaciones de acuerdo algunos casos presentados, pero es de manejo por parte de la oficina.	 
30/07/2024 03:49 PM - Anyela - Rodriguez Padilla - De acuerdo con el control que se debe realizar al riesgo identificado dentro del Sistema de Gestión de Calidad Inconsistencia en el proceso de registro de los documentos de Ventanilla, con el fin de mitigar la posibilidad de que se materialice este riesgo, se programa el seguimiento a las planillas de correspondencia del segundo trimestre del 2024, para el miércoles 17 de julio, 2:00 p.m.
16/04/2024: OBJETIVO:
Mitigar la posibilidad de que se materialice el riesgo Inconsistencia en el proceso de registro de los documentos de Ventanilla, se programa el seguimiento a las planillas de correspondencia.
PUNTOS A TRATAR
De acuerdo con el control que se debe realizar al riesgo identificado dentro del Sistema de Gestión de Calidad Inconsistencia en el proceso de registro de los documentos de Ventanilla, con el fin de mitigar la posibilidad de que se materialice este riesgo, se programa el seguimiento a las planillas de correspondencia del primer trimestre del 2024, para el lunes 15 de abril, 2:00 p.m.
DESARROLLO DE LA REUNIÓN:
De acuerdo con el seguimiento de las planillas de correspondencia del primer semestre del 2024, se realizó la revisión del formato ST-GDO-03-P-01-F01 - FORMATO RADICACIÓN Y ENTREGA DE CORRESPONDENCIA INTERNA Y EXTERNA - V2,correspondencia enviada (registros y radicados con fecha inicial del 19 de enero de 2024 al 12 de abril de 2024 consecutivo del 2-0001 al 2-0082) y correspondencia recibida (registros y radicados con fecha inicial 16 de enero del 2024 al 12 de abril de 2024 consecutivo 1-0001 al 1-0022). En donde no evidencia novedad alguna, pero sí se recomienda el diligenciamiento de todos los campos en los casos que se presente, que el destinatario no acepte la comunicación que se va a entregar y se devuelva al remitente con la anotación de la novedad presentada. Como también, se recomienda, que en los casos que no es posible la entrega del documento físico, se notifique a través de correo electrónico y se registre con estos datos en el formato de radicación y entrega de correspondencia.
Encargada de la ventanilla: Luz Adriana Virú - Técnico Administrativo III de Gestión Documental
CONCLUSIONES: No se evidencia novedad alguna en el registro del formato. El formato se encuentra diligenciado en su totalidad. Se realiza algunas recomendaciones de acuerdo algunos casos presentados, pero es de manejo por parte de la oficina.	 
10/04/2024 11:15 AM - Anyela - Rodriguez Padilla - De acuerdo con el control que se debe realizar al riesgo identificado dentro del Sistema de Gestión de Calidad Inconsistencia en el proceso de registro de los documentos de Ventanilla, con el fin de mitigar la posibilidad de que se materialice este riesgo, se programa el seguimiento a las planillas de correspondencia del primer trimestre del 2024, para el lunes 15 de abril, 2:00 p.m.</t>
  </si>
  <si>
    <t xml:space="preserve">
28/11/2024 11:38 AM - Leidy Jhoana - Chiquito Becerra - El curso finalizó satifactoriamente el 14 de octubre con la participación final de 14 personas.	 
06/09/2024 12:18 PM - Leidy Jhoana - Chiquito Becerra - A nivel seccional se gestionó el curso con Comfamiliar Risaralda para 20 personas incluyendo lideres de proceso y personal académico y administrativo el cual inicia el 24 de septiembre de 2024.
Última modificación: 28/11/2024 11:38 AM	 
14/05/2024 02:29 PM - Leidy Jhoana - Chiquito Becerra - Para el cumplimiento del ciclo de auditorias de mayo de 2024, la seccional se apoyó de auditores internos de Bogotá y Cali.	 
14/05/2024 02:26 PM - Leidy Jhoana - Chiquito Becerra - El 22 de marzo se realizó la solicitud por escrito a la Coordinación Nacional de Calidad, quien de forma verbal informaron que está pendiente hablarlo con el Presidiente Nacional para aprobación.
Última modificación: 15/05/2024 08:34 AM</t>
  </si>
  <si>
    <t>17/12/2024 09:20 AM - Luis Alfonso - Sandoval Perdomo - La seccional postuló 11 proyectos de investigación que fueron elegibles, con los cuales se espera aumentar el número de semilleros y semilleristas para el 2025.	 
12/08/2024 04:37 PM - Luis Alfonso - Sandoval Perdomo - Se realizó la convocatoria de proyectos de investigación multicampus con apertura el 31 de mayo y cierre el 10 de agosto. Siendo los semilleros un productos de apropiación socia, cada proyecto debe contar con al menos 2 semilleros.	 
21/05/2024 05:02 PM - Luis Alfonso - Sandoval Perdomo - Se realizó convocatoria de semilleros de investigación como se evidencia en el documento anexo, los semilleros fueron registrados en la plataforma centenario .	 
21/05/2024 04:42 PM - Luis Alfonso - Sandoval Perdomo - Se envió comunicación vía correo al Dr Gabriel Arévalo de la Dirección Nacional de Investigaciones el día 14-05-24, se adjunta comunicación+</t>
  </si>
  <si>
    <t>04/12/2024 10:30 AM - Angelica Viviana - Morales Cortés - Se realizaron las reuniones periódicas para el control de avance y se envío el documento maestro a la Oficina de Planeación de Bogotá el 26 de septiembre de 2024	 
08/05/2024 12:37 PM - Angelica Viviana - Morales Cortés - Se conformó el equipo de trabajo y se han realizado reuniones mensuales.</t>
  </si>
  <si>
    <t>04/10/2024	Ejecución	Se ubicaron al interior de campus 4 señales viales indicando paso de fauna silvestre
Se han enviado por medio de las redes sociales campañas frente al manejo de la velocidad
Se han capacitado estudiantes de Risaralda Profesional para apoyar campañas de protección de la fauna silvestre
Se incluye el tema en las inducciones ambientales	Adriana Felisa Guzmán Maya	
17/12/2024	Ejecución	Se realizaron campañas por redes sociales con los estudiantes de Risaralda Profesional.
Durante el semestre no se reportaron accidentes de fauna silvestre.	Adriana Felisa Guzmán Maya	
17/12/2024	Seguimiento	Se ubicaron al interior de campus 4 señales viales indicando paso de fauna silvestre
Se han enviado por medio de las redes sociales campañas frente al manejo de la velocidad
Se han capacitado estudiantes de Risaralda Profesional para apoyar campañas de protección de la fauna silvestre
Se incluye el tema en las inducciones ambientales.
Se realizaron campañas por redes sociales con los estudiantes de Risaralda Profesional.
Durante el semestre no se reportaron accidentes de fauna silvestre.	Adriana Felisa Guzmán Maya</t>
  </si>
  <si>
    <t xml:space="preserve">21/10/2024	Ejecución	Se envío correo a cada uno delos funcionarios que deben hacer la copia de seguridad de su información y enviaron los pantallazos de la ruta realizada para la data en la nube a esta jefatura	Claudia Liliana Piedrahita Castaño	
15/11/2024	Seguimiento	El día 21 de octubre de 2024, ese envío correo a los funcionaria para evidenciar el almacenamiento de su información en la nube, lo cual cada uno envió sus evidencias del proceso	Claudia Liliana Piedrahita Castaño	</t>
  </si>
  <si>
    <t>06/08/2024	Seguimiento	Se envió circular a la espera del cumplimiento por parte de los líderes del proceso	Zulmary Restrepo Betancur	
06/08/2024	Ejecución	El 14 de junio se envió circular a todo el personal, para la fecha límite de compras que por su naturaleza requiere entre 90 y 180 días de entrega	Zulmary Restrepo Betancur</t>
  </si>
  <si>
    <t xml:space="preserve">	
06/12/2024 03:07 PM - José Fernando - Ossa Lopez - Se solicitó al área de Compras, la entrega, por parte de los proveedores, de las hojas o fichas de Seguridad de los insumos de Aseo y ferretería, para generar la matriz de compatibilidad según SGA, dichas fichas son requisito para la recepción de los productos y son validadas por la Coordinación de Seguridad y Salud en el Trabajo, siendo los responsables de la custodia de las fichas de seguridad.	 
</t>
  </si>
  <si>
    <t>12/09/2024 10:21 AM - Adriana Patricia - Oyuela Lopez - Actividad: Solicitud de Reunión con la Dirección Financiera
Descripción: Solicitud de reunión con la dirección financiera para justificar la importancia de llevar a cabo el proyecto Centro de Recursos y Apoyo a la Investigación y Docencia (CRAI).
Riesgo Inicial: Se había presentado un riesgo de que el proyecto no avanzara en su fase inicial debido a recursos insuficientes.
Estado Actual: Esta actividad está completada al 100%. La reunión con la dirección financiera se llevó a cabo exitosamente, resultando en la aprobación y ejecución de la primera y segunda fase del proyecto para el año 2024 y presupuestado para los 4 años siguientes.
Resultados: Se cierra la primera fase con los entregables resultado de las actividades que se llevaron a cabo. Se ha iniciado la segunda fase del proyecto hasta diciembre de 2024
Seguimiento: Se enviarán entregables con informes detallados sobre el desarrollo de cada fase para mantener a la dirección financiera y comité estratégico informada y asegurar la correcta implementación del proyecto.	 
18/07/2024 09:30 AM - Adriana Patricia - Oyuela Lopez - Se aprueba el inicio del proyecto de transformación de la biblioteca en su primera fase, que abarca del 20 de mayo al 20 de agosto. Actualmente, se está consolidando el proceso conforme a lo especificado en el contrato, con la entrega final de insumos en la fecha indicada. Esto permitirá la continuidad de las fases segunda y tercera durante el resto del año 2024	 
10/05/2024 02:43 PM - Adriana Patricia - Oyuela Lopez - Luego de la reunión presencial en la Rectoría y con la aprobación inicial de la primera fase del proyecto CRAI, por parte del proceso de Gestión Financiera, se centrará el desarrollo del proyecto en:
1.Análisis de los servicios, experiencias y hábitos de los usuarios de las bibliotecas dentro del sistema
2.Conformación del comité estratégico: Para el desarrollo del programa deberá conformarse un pequeño equipo con personal que tenga capacidad decisiva sobre el futuro del sistema de bibliotecas
3.Selección de grupo base: elección de los participantes para los procesos de Design thinking for libraries y Design thinking for educators, incluyendo representantes de los distintos estamentos de la institución, de los bibliotecarios, de los usuarios y del público potencial de la biblioteca.
Para lo anterior se entregó la documentación a secretaria General para la contratación de "Santiago Villegas Ceballos" Consultor en transformación de Bibliotecas para un periodo de duración de la primera fase del 20 de mayo al 20 de agosto.
Última modificación: 14/05/2024 02:14 PM</t>
  </si>
  <si>
    <t xml:space="preserve">19/12/2024 03:14 PM - Claudia - Beltran Bermudez - Microbiología. Se concluyo el proceso de elaboración del documento de Autoevaluación con fines de acreditación de Alta Calidad. Radicando el documento final ante el CNA el 18 de diciembre proceso 6584 en el CNA
Comités: Se mantienen las reuniones semanales con la Ms en Derecho Penal y Administrativo. Se avanzo en la autoevaluación de los programas.
Matriz de estrategias de las maestrías, se revisan avances.
Reuniones multicampus, se realizaron para las Maestrías en Derecho.
Para el año 2025 se continua con el plan de llevar los programas acreditables a acreditación, centrando el trabajo en cierre de brechas. Para Microbiología se invitaran a los pares amigos y se procederá a dejar listas las presentaciones para la visita del CNA	 
08/10/2024 11:28 AM - Claudia - Beltran Bermudez - En el análisis del estado de los programas acreditables se llevaron a cabo sesiones del Consejo Académico indicando los porcentajes de cumplimiento de requisitos de acreditación. Esta misma información ha sido presentada al Consejo Directivo de Seccional. Se indica que el programa que cumple con requisitos de acreditación es Microbiología. Se espera radicar documento a final de año.
Los demás programas están trabajando en el cierre de brechas, y se le ha priorizado recursos en el presupuesto 2025	 
15/05/2024 11:55 AM - Claudia - Beltran Bermudez - La acciones para minimizar el Riesgo se detallan en el archivo adjunto	 </t>
  </si>
  <si>
    <t>03/09/2024 02:43 PM - Jorge Iván - Tabares Zapata - 1. Verificar conectividad y configuración de los equipos de red en el cuarto rack: se han realizado las siguientes acciones frente a la atención del servicio de las zonas Wifi para ambas sedes:
El 16 de abril de 2024 se cambia conexión de red de telefonía y Wifi en el cuarto principal con apoyo de nuestro proveedor de soporte y Claro.
El 2 de mayo de 2024 el proveedor Claro realiza pruebas en el cuarto de red de Belmonte sobre funcionamiento del canal de Internet.
El 8 de mayo de 2024 se instaló una AP en el laboratorio de robótica de la Facultad de Ingeniería, debido a que en el salón no contaba con cobertura del servicio Wifi.
El 14 de mayo de 2024 desde las 2:00 p.m. se configura contraseña de acceso a la zona Wifi de la sede centro, debido a que se detectó accesos desde el Hospital y el colegio de la policía, se socializó la información del procedimiento a estudiantes y docentes del programa de Derecho.
El 18 de mayo de 2024 se instala equipo switch enviado desde la seccional Bogotá para reemplazar equipo del proveedor de menos capacidad en el cuarto de red de Belmonte, desde la fecha esta funcionando y no ha presentado inconvenientes técnicos.
Los días 30 y 31 de mayo de 2024 se atendió visita del ingeniero del proveedor Claro para validar cobertura de la zona Wifi en ambas sedes.
2. Validar cobertura que brindan las APS que están en el nivel 2 del Edificio, para detectar si hay zonas sin cobertura: se tiene en programación la instalación de las APS provenientes del Edificio Comité de Cafeteros en el campus Belmonte para aumentar la cobertura de la zona Wifi.
3. Cambiar equipo de red en el cuarto rack, que permita mejorar velocidades de conexión en la zona Wifi: se planteó el cambio de equipos para el presupuesto 2025 y esta pendiente de aprobación.</t>
  </si>
  <si>
    <t xml:space="preserve">11/12/2024 04:12 PM - OSCAR FERNANDO - MEJIA MORENO - Se ejecutaron labores de mercadeo y actividades académico-administrativas con miras a la apertura del primer semestre del programa en el año 2025. Asimismo, se ha participado en ferias y en visitas guiadas.	 
15/05/2024 06:05 PM - OSCAR FERNANDO - MEJIA MORENO - 1. Se realizó la apertura de inscripciones para el programa en el periodo 2024-2
2. Se adelantó campaña publicitaria que nos otorga mayor difusión del programa de Trabajo Social.
3. Se solicitó a rectoria seccional mayor apoyo para el programa	 
</t>
  </si>
  <si>
    <t>03/10/2024	Ejecución	- Se realizó la gestion de compra de camilla y extintor para complementar la gestión de emergencias del Consultorio Jurídico. La implementación de estos se realizó en el mes de (julio/24)
- Se realizó capacitacion práctica de manejo del fuego y descarga de extintores la personal administrativo del centro de conciliación y consultorio jurídico el 27 de septiembre /24.	VALIA TAMARA EGLEE ALBINO MUÑOZ</t>
  </si>
  <si>
    <t xml:space="preserve">Incumplimiento de los momentos de autoevaluación 1 y 2 dentro de los procesos de calidad de los programas </t>
  </si>
  <si>
    <t>1.Seguimiento cronograma de renovación de registros calificados</t>
  </si>
  <si>
    <t>05/12/2024	Ejecución	Para el año 2024 a los programas que tenían sus momentos de autoevaluación vencidos, se envió comunicación a las decanaturas indicando que debían cumplir con la respectiva autoevaluación, es así como los programas de Ing. de Sistemas, Ing. Financiera , Especialización en Alta Gerencia , Especialización en Admón. Financiera, Maestría en Admon de empresas, Especialización en Planeación y Gestión Estratégica radicaron la matriz con su proceso de autoevaluación y el respectivo plan de mejoramiento.
Para las especializaciones de Movilidad y transporte , Maestría y Especialización en Derecho penal , Maestría y Especialización en derecho administrativo, Especialización en derecho constitucional , Especialización en Seguridad y Salud en el Trabajo , Especialización en gestión tributaria y aduanera , especialización en responsabilidad médica a pesar de contar con una agenda de trabajo con la dirección de aseguramiento de la calidad académica no cumplieron con los plazos establecidos.	Claudia Beltran Bermudez	
19/12/2024	Ejecución	Se presento ante el Comite Académico Administrativo y la reunion de Posgrados seccional el estado de programas con autoevaluaciones vencidas. Se recibió el programa de Ms en Derecho Administrativo. Derecho Penal y Especialización en Seguridad y Salud trabajo entregaran al inicio del año 2025. La especialización en Movilidad y transporte esta siendo elaborada por la Decanatura directamente, se esta elaborando el Pan de mejoramiento correspondiente.</t>
  </si>
  <si>
    <t>Inadecuado manejo de los procesos judiciales en cuanto a la supervisión y cumplimiento por parte de los estudiantes del consultorio jurdico</t>
  </si>
  <si>
    <t>1. Seguimiento permanente al estudiante por el cuerpo administrativo y docente</t>
  </si>
  <si>
    <t xml:space="preserve">11/12/2024	Ejecución	Para el segundo semestre del año 2024, se realizo seguimiento a los procesos judiciales por medio de los informes de procesos solicitados a los estudiantes. Calendario A 156 estudiantes 4 informes en el año. Estudiantes de calendario semestralizado 2 informes en el semestre.
Desde la Dirección del consultorio jurídico, la secretaria académica y cada uno de los docentes en su área, de forma aleatoria en cada turno se llaman a estudiantes de forma personal para indagar sobre los procesos a su cargo y el ingreso correspondiente a la plataforma académica, igualmente la secretaria académica en sus revisiones constantes a la plataforma SINU GWT, realiza requerimientos en la misma.	Sandra Eneried Bedoya Parra	
</t>
  </si>
  <si>
    <t xml:space="preserve">Recuperación de cartera de la Seccional </t>
  </si>
  <si>
    <t>Gestión Financiera</t>
  </si>
  <si>
    <t>Duplicidad en el registro en transacciones de la tesoreria</t>
  </si>
  <si>
    <t>Se verifica el numero de autorización y fecha de pago, antes de aplicar el pago</t>
  </si>
  <si>
    <t>23/10/2024	Ejecución	Se tiene centralizado la digitación solo en las cajas, en toda descripción de pago se digital el numero de la autorización, se cierra con la conciliación bancaria para disminuir este tipo de errores.	Jaime Alonso Vélez Mazo</t>
  </si>
  <si>
    <t>Gestión del cobro para recuperar la cartera</t>
  </si>
  <si>
    <t>No renovación de la habilitación de los servciios de salud habilitados para la prestación de servicios</t>
  </si>
  <si>
    <t xml:space="preserve">	
Seguimiento mensual de condiciones que garanticen una correcta autoevaluación de servicios.</t>
  </si>
  <si>
    <t>21/10/2024	Ejecución	Mensualmente desde la Coordinación del Área de Salud, se realiza la verificación de los estándares de cumplimiento de la norma de habilitación Res. 3100 de 2019 garantizando el cumplimiento de cada uno de los criterios establecidos por la norma para el servicio de consulta externa en prestador catalogado como "Objeto Social Diferente y cada uno de los servicios habilitados (Medicina-Enfermería-Psicología), verificando los estandares de:
Talento Humano
Infraestructura
Dotación
Medicamentos, dispositivos médicos e insumos
Procesos prioritarios
Historia Clinica y registros	LUZ ADRIANA NOREÑA TABARES</t>
  </si>
  <si>
    <t>No visibilidad del Consultorio Empresarial ante la comunidad interna y el sector externo</t>
  </si>
  <si>
    <t>Proyección Social
Emprendimiento</t>
  </si>
  <si>
    <t>24/10/2024	Ejecución	Las estrategias que hemos desarrollado para mitigarlos riesgos son:
Visitas a los salones para contarle a la comunidad de los servicios que se prestan en el Consultorio Empresarial.
Publicación en las redes sociales, permanentemente sobre las actividades y temas motivacionales.
Alianzas con otras instituciones como Industrias del Eje para actividades en conjunto.
Participar de las actividades de los estudiantes en la semana Unilibrista, apoyando la muestra empresarial y generando espacios para que ellos puedan hacernos publicidad en sus grupos y redes sociales.
Participación en la feria del libro con el Consultorio Empresarial y nuestros emprendedores.	LAURA VANESSA MORENO PINEDA</t>
  </si>
  <si>
    <t>1. Crear plan de publicaciones semanales de las actividades del Consultorio Empresarial
2. Crear estratégia de redes sociales
3. Realizar saloneo para presentar los servicios del Consultorio Empresarial
4. Generar actividades con la mesa de emprendimiento</t>
  </si>
  <si>
    <t xml:space="preserve">No entrega de información y/o funciones por renuncia tras periodo de licencia   </t>
  </si>
  <si>
    <t>1. Entrega de información y/o funciones previo a inicial licencia</t>
  </si>
  <si>
    <t xml:space="preserve">15/11/2024	Ejecución	A los(as) colaboradores (as) que han solicitado licencia no remunerada, realizaron entrega de información y/o funciones, a saber:
Lina Marcela Idárraga
Dayana Micela Barrero	Julieth Paola Morales Vargas	</t>
  </si>
  <si>
    <t>Gestión Humana</t>
  </si>
  <si>
    <t>08/05/2024 09:42 AM - LUZ ADRIANA - NOREÑA TABARES - En el mes de Febrero se autorizo el traslado de la colaboradora a la sede del centro, donde cuenta con las condiciones adecuadas de la ARL</t>
  </si>
  <si>
    <t>04/12/2024 10:02 AM - Angelica Viviana - Morales Cortés - Se envío el documento maestro a la oficina de planeación de Bogotá el 25 de octubre de 2024.	 
17/10/2024 09:14 AM - Angelica Viviana - Morales Cortés - A la fecha se tienen listos los puntos 4. Organización de actividades académicas y proceso formativo; 5. Investigación, Innovación y/o Creación Artística y Cultural. y 6. Relación con el sector externo; 7. Profesores.	 
23/08/2024 11:44 AM - Angelica Viviana - Morales Cortés - A la fechas se ha avanzado en:
El punto 1 Denominación del programa, el punto 2: La justificacipón del programa y el punto 3: aspectos curriculares los cuales ha sido socializados con los decanos de las seccionales Barranquilla y Cartagena.	 
08/05/2024 12:15 PM - Angelica Viviana - Morales Cortés - Se han realizado reuniones periódicas donde se establecieron compromisos para la elaboración del documento maestro. Se ajusta el porcentaje de avance porque no era acorde con el trabajo a realizar.	 
06/12/2023 04:25 PM - Luis Hernando - López Peñarete - En proceso: Se entregó informe a Consiliatura. Está pendiente estructurar y consolidar el documento maestro desde Barranquilla, con el desarrollo del proceso de las demás seccionales.</t>
  </si>
  <si>
    <t xml:space="preserve">11/12/2024 04:10 PM - OSCAR FERNANDO - MEJIA MORENO - Se asignó a los profesores y respectivos coordiandores de programa, Jairo Martínez y Carolina Rodríguez la realización de las actividades relacionadas con la acreditación de los programas de maestría bajo la modalidad multicampus. Ellos serán los responsables de atender los requerimientos y solicitudes de la Directora de Aseguramiento de la Calidad Académica.	 
15/05/2024 05:25 PM - OSCAR FERNANDO - MEJIA MORENO - Con respecto a la Maestría en Derecho Administrativo, la coordinadora del programa profesora LUZ ELENA MUÑOZ VILLEGAS, no ha respondido de forma eficaz a esa tarea y responsabilidad, por tanto, se le solicitará un cronograma de trabajo avalado por la directora de aseguramiento de la calidad académica, con lo cual se permita conjurar la demora en las acciones y tareas a realizar.	 
18/12/2023 10:30 AM - OSCAR FERNANDO - MEJIA MORENO - La Maestría en Derecho Penal, está en un 80% de avance con miras a la acreditación institucional del programa a nivel multicampus. Se está realizando una evaluación y apoyo continuo con la directora de calidad académica. En cuanto a la maestría de derecho administrativo, se están realizando a menor ritmo las actividades en atención a que se trata de un programa de Bogotá con extensión de lugar de desarrollo y tomaremos los avances y experiencias del trabajo realizado con la Maestría en Derecho Penal para implementarlas en la Maestría en Derecho Administrativo.	 
11/09/2023 04:52 PM - OSCAR FERNANDO - MEJIA MORENO - Los coordinadores de los programas completaron la matriz de prefactibilidad de la acreditación de los programas, y actualmente estan haciendo los requerimientos y construcción de los documentos y recolección de documentos para lograr la acreditación.	 
</t>
  </si>
  <si>
    <t xml:space="preserve">
27/11/2024	Ejecución	Dado que la orientación es hacia la venta de servicios, se realizaron todas las acciones documentales necesarias para la implementación de la norma. Se presentarán el 15 de octubre para que sean incluidos en el SGC.
Se realizó inclusión de las pruebas de laboratorio en controles externos de calidad, se enviaron las pruebas para tal efecto y los resultados salieron positivos. Se recibió visita de preauditoria con un cumplimiento del 85% de lo esperado. Se identifico que el 15% restante corresponde a insumos que están pendientes por ser entregados por el área de compras.
Se resalta el apoyo que se recibió del programa de ingeniería de sistemas, a través de la asignación de un estudiante que desarrollo un software para la venta de servicios.
Se está a la espera de la visita de los entes gbernamentales para la autorización de la venta de servicios.	Maria Teresa Rodriguez Lugo	
02/10/2024 11:06 AM - Maria Teresa - Rodriguez Lugo - Dado que la orientación es hacia la venta de servicios, se realizaron todas las acciones documentales necesarias para la implementaación de la norma. Se presentarán el 15 de octubre para que sean incluidos en el SGC.
Se realizó inclusión de las pruebas de laboratorio en controles externos de calidad, se enviaron las pruebas para tal efecto y los resultados salieron positivos. Se recibió visita de preauditoria con un cumplimiento del 85% de lo esperado. Se identifico que el 15% restante corresponde a insumos que están pendientes por ser entregados por el área de compras.
Se resalta el apoyo que se recibió del programa de ingeniería de sistemas, a través de la asugnación de un estudiante que desarrollo un software para la venta de servicios.
Se está a la espera de la visita de los entes gbernamentales para la autorización de la venta de servicios.	 
23/07/2024 09:41 AM - Maria Teresa - Rodriguez Lugo - En el mes de marzo de 2024 se realizó la contratación por prestación de servicios para hacer el aprestamiento para iniciar las acciones de venta de servicios de laboratorio. La documentación obedece a la norma 17025, se realizó envío de pruebas para validación externa con resultados positivos y se está a la espera de visita de parte de la Secretaria departamental de salud y del invima para iniciar las actividades correspondientes
Última modificación: 23/07/2024 09:47 AM	 
18/12/2023 11:03 AM - Maria Teresa - Rodriguez Lugo - 12/12/2023 03:32 PM - Maria Teresa - Rodriguez Lugo - Venta de servicios de laboratorio, para lo que se realizó desde la oficina del SGC una socialización de la documentación para cumplimiento de la norma ISO17025:2015 para su actualización. Se tiene la aprobación de Rectoría y se está llevando a cabo lo correspondiente a la contratación en lo referente a dichos servicios.	 
12/12/2023 03:32 PM - Maria Teresa - Rodriguez Lugo - Venta de servicios de laboratorio, para lo que se realizó desde la oficina del SGC una socialización de la documentación para cumplimiento de la norma ISO17025:2015 para su actualización. Se tiene la aprobación de Rectoría y se está llevando a cabo lo correspondiente a la contratación en lo referente a dichos servicios.	 
28/07/2023 02:57 PM - Maria Teresa - Rodriguez Lugo - Se realizó jornada de capacitación en la norma ISO 17025 con miras a la venta de servicios de laboratorio de suelos	 
19/05/2023 11:46 AM - Maria Teresa - Rodriguez Lugo - Se espera capacitar en el período intersemestral	 
30/11/2022 11:30 AM - Maria Teresa - Rodriguez Lugo - Durante esta vigencia se surtieron dos de las etapas necesarias para la implementación de la norma con fines de acreditación, como son: documentación y socialización y capacitación.
Para el próximo año, 2023 se tiene proyectado iniciar la evaluación externa del desempeño de las pruebas a acreditar.	 
25/08/2022 10:42 AM - Maria Teresa - Rodriguez Lugo - Se conformó un grupo de trabajo para actualizar la información que solicita la norma. El siguiente paso es implementar la venta de servicios de análisis de pruebas y otros afines y para ello se solicitó la adecuación de un espacio que cumpla con las características que se requieran.	 
23/05/2022 04:45 PM - Maria Teresa - Rodriguez Lugo - Se tiene la documentación acorde con la norma ISO 17025, pendiente de capacitación, socialización e implementación por parte del personal competente</t>
  </si>
  <si>
    <t xml:space="preserve">27/11/2024	Ejecución	En nutrición se elaboró plan de trabajo con estudiantes de 8 y 9 semestre, quienes presentaron la prueba en pasado 29 de septiembre y se está elaborando nuevo cronograma para trabajar con estudiantes de sexto y séptimo semestre quienes presentarán pruebas en el año2025. Además, se está realizando un trabajo de actualización de los microcurriculos en los que se incluye elaboración de preguntas tipo saber pro y potencialización de las competencias genéricas desde las diferentes asignaturas.
Además, se asignó la actividad al docente Luis Felipe Villegas, dada su experticia en el tema y que realizó un piloto con el programa de Nutrición y Dietética.
El docente realizó la actividad de diagnóstico en los programas de Enfermería y Microbiología en el segundo semestre del año.
La implementación del plan de mejoramiento se llevará a cabo en el año 2025.
En conjunto con la docente Diana Henao Avendaño, se inició la construcción de preguntas tipo saber pro que puedan ser utilizadas por cada uno de los programas.	Maria Teresa Rodriguez Lugo	
23/07/2024 09:52 AM - Maria Teresa - Rodriguez Lugo - La facultad en 2023 en términos generales estuvo en el promedio nacional y se destaca el programa de microbiologia que estuvo por encima de la media. Esto puede deberse a las acciones que se está realizando con el plan piloto que desarrolla el programa. Se espera una vez se tengan los resultados de este plan ampliarlo al resto de programas.
Última modificación: 23/07/2024 11:08 PM	 
12/12/2023 03:37 PM - Maria Teresa - Rodriguez Lugo - Se incluyeron actividades específicas para la apropiación de conocimiento de las pruebas genéricas, en espera que lleguen los resultados de las pruebas SABER PRO 2023.
Se midió el nuevo indicador "Id 772. Nivel de Desempeño Estudiantes de los Programas de la Facultad de Ciencias de la Salud Exactas y Naturales - Pruebas SABER PRO. Seccional Pereira" con los resultados del año 2022, realizándose el análisis:
Se cumplió en la Facultad el rango bueno. Se destaca que el promedio de Microbiología estuvo 12 puntos por encima del promedio nacional y con relación al promedio de la seccional, estuvo 8 puntos por encima. Esta cifra se mantiene a través del tiempo, con ligeras fluctuaciones, por lo que puede inferirse que para este programa el nivel de resultados es una constante.
Con respecto a los programas de Enfermería y Nutrición y dietética, si bien están por debajo del promedio nacional, hecho que ha generado la imperiosa necesidad de implementara una estrategia que conduzca a su mejoramiento.	 
28/07/2023 04:47 PM - Gloria Amparo - Sanchez Maldonado - Se realizó en conjunto con la oficina de la Dirección de aseguramiento de la calidad académmica una reflexión acerca de los resultados de los programas y sus resultados de saber pro, se conformó equipo de trabajo con la escuela de formación docente y la Facultad con el fin de abordar el asunto desde primeros semestres y acepta la propuesta de la Directora de la escuela para realizar una capacitación a los estudiantes para las genéricas	 </t>
  </si>
  <si>
    <t>15/08/2024 02:00 PM - Adriana Felisa - Guzmán Maya - Con la Practicante de Gestión Mariana Duque se logró desarrollar el Plan de Manejo de los residuos de Laboratorios y a su vez la socialización del mismo a los coordinadores y auxiliares de laboratorios sobre el mismo. Es un programa que debe estar en continua revisión por los nuevos proyectos que se desarrollen en cada laboratorio.	 
21/02/2024 11:39 AM - Adriana Felisa - Guzmán Maya - Se contrató la practicante Mariana Duque del pregrado de Administración ambiental, quien esta desarrollando el proyecto de grado enfocado al terminar el diseño y ejecutar el programa de residuos para los laboratorios academicos.	 
13/12/2023 09:07 AM - Adriana Felisa - Guzmán Maya - Durante el año 2023, se realizaron algunas oportunidades de mejor para mitigar el riesgo de derrame de sustancias químicas:
1. Establecimiento de inducción especifica a estudiantes de laboratorios frente al manejo de residuos en laboratorios.
2. Se caracterizó los residuos provenientes de cada uno de los laboratorios.
Con los insumos anteriores se elaborará del PGIR para los laboratorios aplicado para la seccional en cumplimiento a la normatividad. Es importante aclarar que a nivel nacional se tiene un programa de manejo de residuos de manera general para todo el país.	 
07/12/2023 01:14 PM - Adriana Felisa - Guzmán Maya - 07/12/2023- Adriana Felisa Guzmán Maya- 1. Se estableció nuevo convenio con la empresa RH para la entrega de residuos de laboratorio buscando agilidad en el proceso y una reducción en costos de entrega.
2. Se realizó entrenamiento a la nueva Coordinadora de los laboratorios de la FSCEN
3. Se adecuaron recipientes rojos y gestión de residuos biosanitarios y animales en la Facultad de ingeniería.
4. Se avanzó en un 80% del PGIR de Laboratorios	 
24/07/2023 09:58 AM - Adriana Felisa - Guzmán Maya - 1. Se actualizó el listado de residuos generados en cada laboratorio.
2. Se diseñó y ubico en un 60% las etiquetas para los recipientes de residuos de laboratorio.
3. Se diseñó el PGIR de laboratorios en un 70%.</t>
  </si>
  <si>
    <t xml:space="preserve">08/03/2024	Ejecución	Cerrado: Se contrata a tala del árbol según orden de compra 7011-27 del 31 de enero de 2024 , la cual fue ejecutada el mes de febrero.	German Bedoya Cardona	</t>
  </si>
  <si>
    <t>22/10/2024 09:49 AM - Ángela María - Arias Toro - Se realiza ajuste en los horarios para 2024 de atención al estudiante y docentes de la siguiente manera: sede centro 2 veces por semana y en horario extendido (lunes y miercoles) y en la sede Belmonte martes, jueves y viernes. Para el 2024 se gestionará prácticante nuevamente.
Última modificación: 23/10/2024 10:32 AM	 
08/07/2024 01:40 PM - Ángela María - Arias Toro - para 20241 la estudiate Valery Ramirez de Ingenieria Comercial quien pago hora de servicio social en la ORI realizando la organización de la SIACA a 20242 pestaña alumnos entrantes y salientes , total horas certificadas 40 h.
Última modificación: 08/07/2024 01:47 PM	 
17/05/2024 12:06 PM - Ángela María - Arias Toro - Se ha enviado requerimiento de solicitud de apoyo a la ORI el 02-05-2024 dirigida a Ceideul con copia direccion gestion humana , previamente el 11-02-2023 se dirigió solicitud al CEIDEUL cc director Ing Sistemas solicitando apoyo , en ambas se especifica las tareas que realizará la persona de apoyo
Última modificación: 17/05/2024 12:07 PM</t>
  </si>
  <si>
    <t>11/12/2024 11:17 AM - Sandra Eneried - Bedoya Parra - 1. Se llevo a cabo la inducción a los estudiantes de consultorio jurídico 1, 2 y 3 del 5 al 29 de agosto 2024. Se capacitaron en la plataforma SINU GWT, técnicas de negociación, código de ética, derechos humanas, conciliación extrajudicial en derecho, directivas anticipadas, acuerdos de apoyo, inclusión, reglamento del consultorio jurídico y centro de conciliación, capacitación en la ley 2113 de 2021 explicando cada una de las competencias y responsabilidades que se tienen. Capacitación en habilidades comunicativas, y semana de orientación con la coordinación de permanencia con calidad (psicólogas) para brindarles herramientas de desconexión y evitar el estrés frente al trabajo del consultorio jurídico, aunado a su vida universitaria normal y sus diferentes actividades externas.
2. Se llevaron a cabo 5 comités de consultorio jurídico. Se llevaron a cabo 3 comités de centro de conciliación
3. Se implemento formato de control para verificar el correcto diligenciamiento de la plataforma SINU por parte de los estudiantes y docentes, evidenciándose una disminución en los errores de asignacion de consultas .	 
07/05/2024 05:31 PM - Sandra Eneried - Bedoya Parra - Se realizo Inducción sistema académico sinu semana del 12 al 15 de febrero 2024 estudiantes. Se realizo reinducción sistema académico sinu semana del 8 al 11 de abril 2024.
Desde el mes de enero 2024 y a la fecha se realizan comités de asesor mensualmente.
Desde el mes de abril 2024, se implemento el formato de control para seguimiento de asignaciones de casos el cual se esta evaluando su eficacia.</t>
  </si>
  <si>
    <t>No cumplimiento a la oferta de educación continuada.</t>
  </si>
  <si>
    <t>11/03/2024 04:13 PM - Luz Elena - Fernandez Molina - Cerrado y permanente: El seguimiento al plan de trabajo de la oferta de educación continuada del año 2023 se realizó al 100% y se continuará realizando para el 2024.	 
24/07/2023 02:07 PM - Luz Elena - Fernandez Molina - Permanentemente se envía a la rectoria seccional informe de avance de la oferta de educación continuada de la seccional Pereira, de acuerdo a seguimiento y control que se realiza desde la Dirección de Proyección Social a cada una de las facultades con oferta que genere recursos financieros a la seccional.
Se realizó informe de la oferta de Educación Continuada del semestre 2023-1, el cuál fue presentado en el Comité Académico Administrativo realizado el 7 de julio con todas las autoridades académicas y administrativas.
El 1 de septiembre de 2023 se realizó seguimiento a la oferta de educación continuada de la seccional según plan de trabajo, en el Comité Seccional de Proyección Social y Educación Continuada.
Última modificación: 27/11/2023 02:52 PM</t>
  </si>
  <si>
    <t xml:space="preserve">06/08/2024 04:28 PM - Luz Elena - Fernandez Molina - En el primer semestre se generó una dinámica mayor con el apoyo de la Rectoría, Decanaturas y líderes de educación continuada de cada una de las facultades sobre la oferta de Educación Continuada, logrando incrementar los recursos financieros diferentes a matricula, con un 39% frente al 2023-1. Se entregó informe semestral a la Rectoría Seccional.	 
15/05/2024 11:12 AM - Luz Elena - Fernandez Molina - Se realizó informe trimestral de seguimiento a la oferta de Educación Continuada por cada una de las facultades y se envió reporte a Rectoría el 24 de abril.	 
15/05/2024 10:55 AM - Luz Elena - Fernandez Molina - El 2 de febrero en el Comité Académico Administrativo se socializó las metas de Educación Continuada para la vigencia 2024 de la seccional y la oferta que se encontraba en trámite. El 16 de febrero se solicitó enviar el plan de trabajo con la oferta de educación continuada semestre I y II, incluyendo la nueva oferta y demás información acordada en el Comité Académico.
Última modificación: 15/05/2024 10:56 AM	 
50%	$ 0,00	</t>
  </si>
  <si>
    <t>Proyección Social</t>
  </si>
  <si>
    <r>
      <t xml:space="preserve">Proyección Social- Educación Continuada </t>
    </r>
    <r>
      <rPr>
        <b/>
        <sz val="11"/>
        <color rgb="FFFF0000"/>
        <rFont val="Aptos Narrow"/>
        <family val="2"/>
        <scheme val="minor"/>
      </rPr>
      <t>2023</t>
    </r>
  </si>
  <si>
    <t xml:space="preserve">	Seguimiento y control permanente del plan de trabajo de la oferta de educación continuada</t>
  </si>
  <si>
    <t xml:space="preserve">
23/10/2024 03:20 PM - Jaime Alonso - Vélez Mazo - En julio se ingreso a producción, se realizaron las capacitaciones y esta funcionando	 
22/05/2024 02:55 PM - Beatriz Elena - León De La Pava - 22/05/2024 01:51 PM - Beatriz Elena - León De La Pava - Se tiene parametrizado el sistema en TES, se realizaron pruebas con todas las seccionales, se han realizado 2 sesiones de capacitación para la universidad, en la página de F&amp;M para poder recordar la capacitación, Bogotá ordenó al proveedor entrar en producción a partir del mes de Mayo a lo que el proveedor manifestó que se entra en producción a partir del 28 de Mayo
19/12/2023 09:06 AM - Beatriz Elena - León De La Pava - De acuerdo a información suministrada por la Sede Principal, el acuse de recibo de facturas de proveedores y contratistas lo sigue realizando nuestro operador tecnológico, por eso consideramos que el avance no se ha modificado y reiteramos el riesgo de que esto no se esté haciendo confiorme a la normatividad de la DIAN
01/08/2023 04:09 PM - Beatriz Elena - León De La Pava - De acuerdo a información suministrada por la Sede Principal, el acuse de recibo de facturas de proveedores y contratistas han sido realizadas por nuestro operador tecnológico con un avance hasta el 31 de mayo del 2023, lo cual mitiga las vigencias 2022 y parte del 2023	 
22/05/2024 01:51 PM - Beatriz Elena - León De La Pava - Se tiene parametrizado el sistema en TES, se realizaron pruebas con todas las seccionales, se han realizado 2 sesiones de capacitación para la universidad, en la página de F&amp;M para poder recordar la capacitación, Bogotá ordenó al proveedor entrar en producción a partir del mes de Mayo a lo que el proveedor manifestó que se entra en producción a partir del 28 de Mayo	 
19/12/2023 09:06 AM - Beatriz Elena - León De La Pava - De acuerdo a información suministrada por la Sede Principal, el acuse de recibo de facturas de proveedores y contratistas lo sigue realizando nuestro operador tecnológico, por eso consideramos que el avance no se ha modificado y reiteramos el riesgo de que esto no se esté haciendo confiorme a la normatividad de la DIAN	 
01/08/2023 04:09 PM - Beatriz Elena - León De La Pava - De acuerdo a información suministrada por la Sede Principal, el acuse de recibo de facturas de proveedores y contratistas han sido realizadas por nuestro operador tecnológico con un avance hasta el 31 de mayo del 2023, lo cual mitiga las vigencias 2022 y parte del 2023	 
100%	$ 0,00	</t>
  </si>
  <si>
    <t>MITIGACIÓN</t>
  </si>
  <si>
    <t>REALIZADAS</t>
  </si>
  <si>
    <t>EN PROCESO</t>
  </si>
  <si>
    <t>ESTADO</t>
  </si>
  <si>
    <t>CONTROLADOS</t>
  </si>
  <si>
    <t>MITAGACION PARCIAL</t>
  </si>
  <si>
    <t>TOTAL CONTROLES</t>
  </si>
  <si>
    <t>03/02/2025 04:30 PM - Sandra Milena - Valencia Hernandez - De acuerdo al Plan de Trabajo de Auditoria para el 2024-2, se verificaron los contratos Vs planes de trabajo para el cumplimiento de horas complementarias.	 
12/08/2024 08:36 AM - Sandra Milena - Valencia Hernandez - Se realiza seguimiento a los planes de trabajo semestralmente, para el 2024-2 se da inicio el 29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</si>
</sst>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name val="Arial"/>
      <family val="2"/>
    </font>
    <font>
      <b/>
      <sz val="10"/>
      <name val="Arial"/>
      <family val="2"/>
    </font>
    <font>
      <sz val="12"/>
      <name val="Arial"/>
      <family val="2"/>
    </font>
    <font>
      <sz val="9"/>
      <name val="Arial"/>
      <family val="2"/>
    </font>
    <font>
      <b/>
      <sz val="9"/>
      <name val="Arial"/>
      <family val="2"/>
    </font>
    <font>
      <b/>
      <sz val="11"/>
      <name val="Calibri"/>
      <family val="2"/>
    </font>
    <font>
      <b/>
      <sz val="10"/>
      <name val="Calibri"/>
      <family val="2"/>
    </font>
    <font>
      <sz val="11"/>
      <name val="Aptos Narrow"/>
      <family val="2"/>
      <scheme val="minor"/>
    </font>
    <font>
      <b/>
      <sz val="12"/>
      <name val="Aptos Narrow"/>
      <family val="2"/>
      <scheme val="minor"/>
    </font>
    <font>
      <b/>
      <sz val="8"/>
      <name val="Arial"/>
      <family val="2"/>
    </font>
    <font>
      <b/>
      <sz val="11"/>
      <name val="Aptos Narrow"/>
      <family val="2"/>
      <scheme val="minor"/>
    </font>
    <font>
      <sz val="8"/>
      <name val="Aptos Narrow"/>
      <family val="2"/>
      <scheme val="minor"/>
    </font>
    <font>
      <b/>
      <sz val="11"/>
      <color rgb="FFFF0000"/>
      <name val="Aptos Narrow"/>
      <family val="2"/>
      <scheme val="minor"/>
    </font>
    <font>
      <b/>
      <sz val="18"/>
      <name val="Arial"/>
      <family val="2"/>
    </font>
    <font>
      <b/>
      <sz val="11"/>
      <name val="Arial"/>
      <family val="2"/>
    </font>
    <font>
      <sz val="10"/>
      <color theme="1"/>
      <name val="Arial"/>
      <family val="2"/>
    </font>
    <font>
      <b/>
      <sz val="9"/>
      <color indexed="81"/>
      <name val="Tahoma"/>
      <family val="2"/>
    </font>
    <font>
      <sz val="9"/>
      <color indexed="81"/>
      <name val="Tahoma"/>
      <family val="2"/>
    </font>
    <font>
      <b/>
      <sz val="10"/>
      <color indexed="81"/>
      <name val="Tahoma"/>
      <family val="2"/>
    </font>
    <font>
      <sz val="10"/>
      <color indexed="81"/>
      <name val="Tahoma"/>
      <family val="2"/>
    </font>
    <font>
      <b/>
      <sz val="11"/>
      <color theme="1"/>
      <name val="Aptos Narrow"/>
      <family val="2"/>
      <scheme val="minor"/>
    </font>
    <font>
      <b/>
      <sz val="20"/>
      <name val="Arial"/>
      <family val="2"/>
    </font>
    <font>
      <b/>
      <sz val="10"/>
      <color rgb="FFFF000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CC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9">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9" fontId="18"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102">
    <xf numFmtId="0" fontId="0" fillId="0" borderId="0" xfId="0"/>
    <xf numFmtId="0" fontId="5" fillId="3" borderId="0" xfId="2" applyFont="1" applyFill="1" applyAlignment="1">
      <alignment horizontal="center"/>
    </xf>
    <xf numFmtId="0" fontId="5" fillId="0" borderId="0" xfId="2" applyFont="1" applyAlignment="1">
      <alignment horizontal="center"/>
    </xf>
    <xf numFmtId="0" fontId="6" fillId="0" borderId="0" xfId="2" applyFont="1"/>
    <xf numFmtId="0" fontId="7" fillId="0" borderId="3" xfId="2" applyFont="1" applyBorder="1"/>
    <xf numFmtId="0" fontId="8" fillId="4" borderId="4" xfId="2" applyFont="1" applyFill="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5" xfId="2" applyFont="1" applyBorder="1" applyAlignment="1">
      <alignment horizontal="justify" vertical="center" wrapText="1"/>
    </xf>
    <xf numFmtId="0" fontId="7" fillId="0" borderId="7" xfId="2" applyFont="1" applyBorder="1"/>
    <xf numFmtId="10" fontId="3" fillId="3" borderId="8" xfId="2" applyNumberFormat="1" applyFill="1" applyBorder="1" applyAlignment="1">
      <alignment horizontal="center" vertical="center"/>
    </xf>
    <xf numFmtId="10" fontId="3" fillId="3" borderId="9" xfId="2" applyNumberFormat="1" applyFill="1" applyBorder="1" applyAlignment="1">
      <alignment horizontal="center" vertical="center"/>
    </xf>
    <xf numFmtId="10" fontId="9" fillId="3" borderId="9" xfId="3" applyNumberFormat="1" applyFont="1" applyFill="1" applyBorder="1" applyAlignment="1">
      <alignment horizontal="center" vertical="center" wrapText="1"/>
    </xf>
    <xf numFmtId="10" fontId="9" fillId="0" borderId="9" xfId="2" applyNumberFormat="1" applyFont="1" applyBorder="1" applyAlignment="1">
      <alignment horizontal="center" vertical="center" wrapText="1"/>
    </xf>
    <xf numFmtId="0" fontId="7" fillId="0" borderId="10" xfId="2" applyFont="1" applyBorder="1"/>
    <xf numFmtId="0" fontId="10" fillId="0" borderId="11" xfId="4" applyFont="1" applyBorder="1" applyAlignment="1">
      <alignment horizontal="center" vertical="center"/>
    </xf>
    <xf numFmtId="0" fontId="10" fillId="0" borderId="12" xfId="4" applyFont="1" applyBorder="1" applyAlignment="1">
      <alignment horizontal="center" vertical="center"/>
    </xf>
    <xf numFmtId="0" fontId="10" fillId="0" borderId="13" xfId="4" applyFont="1" applyBorder="1" applyAlignment="1">
      <alignment horizontal="center" vertical="center"/>
    </xf>
    <xf numFmtId="0" fontId="10" fillId="0" borderId="0" xfId="4" applyFont="1"/>
    <xf numFmtId="0" fontId="4" fillId="7" borderId="17" xfId="4" applyFont="1" applyFill="1" applyBorder="1" applyAlignment="1">
      <alignment horizontal="center" vertical="center"/>
    </xf>
    <xf numFmtId="0" fontId="10" fillId="0" borderId="19" xfId="4" applyFont="1" applyBorder="1" applyAlignment="1">
      <alignment horizontal="center" vertical="center"/>
    </xf>
    <xf numFmtId="0" fontId="16" fillId="8" borderId="22" xfId="4" applyFont="1" applyFill="1" applyBorder="1" applyAlignment="1">
      <alignment horizontal="center" vertical="center"/>
    </xf>
    <xf numFmtId="0" fontId="16" fillId="8" borderId="22" xfId="4" applyFont="1" applyFill="1" applyBorder="1" applyAlignment="1">
      <alignment horizontal="justify" vertical="center"/>
    </xf>
    <xf numFmtId="0" fontId="17" fillId="8" borderId="22" xfId="4" applyFont="1" applyFill="1" applyBorder="1" applyAlignment="1">
      <alignment horizontal="center" vertical="center"/>
    </xf>
    <xf numFmtId="0" fontId="10" fillId="0" borderId="0" xfId="4" applyFont="1" applyAlignment="1">
      <alignment horizontal="justify" vertical="center"/>
    </xf>
    <xf numFmtId="0" fontId="10" fillId="0" borderId="0" xfId="4" applyFont="1" applyAlignment="1">
      <alignment horizontal="center" vertical="center"/>
    </xf>
    <xf numFmtId="0" fontId="10" fillId="0" borderId="0" xfId="4" applyFont="1" applyAlignment="1">
      <alignment vertical="center"/>
    </xf>
    <xf numFmtId="0" fontId="7" fillId="0" borderId="0" xfId="2" applyFont="1"/>
    <xf numFmtId="0" fontId="8" fillId="3" borderId="4" xfId="2" applyFont="1" applyFill="1" applyBorder="1" applyAlignment="1">
      <alignment horizontal="center" vertical="center" wrapText="1"/>
    </xf>
    <xf numFmtId="0" fontId="8" fillId="0" borderId="3" xfId="2" applyFont="1" applyBorder="1" applyAlignment="1">
      <alignment horizontal="justify" vertical="center" wrapText="1"/>
    </xf>
    <xf numFmtId="10" fontId="9" fillId="0" borderId="10" xfId="2" applyNumberFormat="1" applyFont="1" applyBorder="1" applyAlignment="1">
      <alignment horizontal="center" vertical="center" wrapText="1"/>
    </xf>
    <xf numFmtId="0" fontId="10" fillId="3" borderId="11" xfId="4" applyFont="1" applyFill="1" applyBorder="1" applyAlignment="1">
      <alignment horizontal="center" vertical="center"/>
    </xf>
    <xf numFmtId="0" fontId="7" fillId="0" borderId="0" xfId="2" applyFont="1" applyAlignment="1">
      <alignment vertical="center"/>
    </xf>
    <xf numFmtId="0" fontId="6" fillId="0" borderId="0" xfId="2" applyFont="1" applyAlignment="1">
      <alignment vertical="center"/>
    </xf>
    <xf numFmtId="0" fontId="4" fillId="7" borderId="19" xfId="4" applyFont="1" applyFill="1" applyBorder="1" applyAlignment="1">
      <alignment horizontal="center" vertical="center"/>
    </xf>
    <xf numFmtId="0" fontId="12" fillId="7" borderId="19" xfId="4" applyFont="1" applyFill="1" applyBorder="1" applyAlignment="1">
      <alignment horizontal="justify" vertical="center"/>
    </xf>
    <xf numFmtId="0" fontId="7" fillId="7" borderId="23" xfId="4" applyFont="1" applyFill="1" applyBorder="1" applyAlignment="1">
      <alignment horizontal="center" vertical="center" wrapText="1"/>
    </xf>
    <xf numFmtId="0" fontId="10" fillId="4" borderId="11" xfId="4" applyFont="1" applyFill="1" applyBorder="1" applyAlignment="1">
      <alignment horizontal="center" vertical="center" wrapText="1"/>
    </xf>
    <xf numFmtId="0" fontId="10" fillId="3" borderId="0" xfId="4" applyFont="1" applyFill="1" applyAlignment="1">
      <alignment horizontal="center" vertical="center" wrapText="1"/>
    </xf>
    <xf numFmtId="0" fontId="4" fillId="7" borderId="16" xfId="4" applyFont="1" applyFill="1" applyBorder="1" applyAlignment="1">
      <alignment horizontal="justify" vertical="center" wrapText="1"/>
    </xf>
    <xf numFmtId="0" fontId="0" fillId="0" borderId="19" xfId="0" applyBorder="1" applyAlignment="1">
      <alignment vertical="center" wrapText="1"/>
    </xf>
    <xf numFmtId="0" fontId="16" fillId="8" borderId="21" xfId="4" applyFont="1" applyFill="1" applyBorder="1" applyAlignment="1">
      <alignment horizontal="justify" vertical="center" wrapText="1"/>
    </xf>
    <xf numFmtId="0" fontId="10" fillId="0" borderId="0" xfId="4" applyFont="1" applyAlignment="1">
      <alignment horizontal="justify" vertical="center" wrapText="1"/>
    </xf>
    <xf numFmtId="0" fontId="10" fillId="0" borderId="19" xfId="4" applyFont="1" applyBorder="1" applyAlignment="1">
      <alignment horizontal="left" vertical="center" wrapText="1"/>
    </xf>
    <xf numFmtId="0" fontId="4" fillId="7" borderId="17" xfId="4" applyFont="1" applyFill="1" applyBorder="1" applyAlignment="1">
      <alignment horizontal="center" vertical="center" wrapText="1"/>
    </xf>
    <xf numFmtId="0" fontId="8" fillId="0" borderId="5" xfId="2" applyFont="1" applyBorder="1" applyAlignment="1">
      <alignment horizontal="left" vertical="center" wrapText="1"/>
    </xf>
    <xf numFmtId="10" fontId="3" fillId="3" borderId="9" xfId="2" applyNumberFormat="1" applyFill="1" applyBorder="1" applyAlignment="1">
      <alignment horizontal="left" vertical="center"/>
    </xf>
    <xf numFmtId="0" fontId="10" fillId="0" borderId="11" xfId="4" applyFont="1" applyBorder="1" applyAlignment="1">
      <alignment horizontal="left" vertical="center"/>
    </xf>
    <xf numFmtId="0" fontId="10" fillId="0" borderId="0" xfId="4" applyFont="1" applyAlignment="1">
      <alignment horizontal="left" vertical="center"/>
    </xf>
    <xf numFmtId="0" fontId="4" fillId="7" borderId="19" xfId="4" applyFont="1" applyFill="1" applyBorder="1" applyAlignment="1">
      <alignment horizontal="left" vertical="center"/>
    </xf>
    <xf numFmtId="0" fontId="17" fillId="8" borderId="22" xfId="4" applyFont="1" applyFill="1" applyBorder="1" applyAlignment="1">
      <alignment horizontal="left" vertical="center"/>
    </xf>
    <xf numFmtId="10" fontId="4" fillId="3" borderId="9" xfId="2" applyNumberFormat="1" applyFont="1" applyFill="1" applyBorder="1" applyAlignment="1">
      <alignment horizontal="center" vertical="center"/>
    </xf>
    <xf numFmtId="0" fontId="13" fillId="0" borderId="13" xfId="4" applyFont="1" applyBorder="1" applyAlignment="1">
      <alignment horizontal="center" vertical="center"/>
    </xf>
    <xf numFmtId="0" fontId="13" fillId="0" borderId="0" xfId="4" applyFont="1" applyAlignment="1">
      <alignment horizontal="center" vertical="center"/>
    </xf>
    <xf numFmtId="0" fontId="13" fillId="0" borderId="0" xfId="4" applyFont="1"/>
    <xf numFmtId="9" fontId="15" fillId="0" borderId="19" xfId="4" applyNumberFormat="1" applyFont="1" applyBorder="1" applyAlignment="1">
      <alignment horizontal="center" vertical="center"/>
    </xf>
    <xf numFmtId="10" fontId="3" fillId="3" borderId="8" xfId="2" applyNumberFormat="1" applyFill="1" applyBorder="1" applyAlignment="1">
      <alignment horizontal="center" vertical="center" wrapText="1"/>
    </xf>
    <xf numFmtId="0" fontId="10" fillId="0" borderId="11" xfId="4" applyFont="1" applyBorder="1" applyAlignment="1">
      <alignment horizontal="center" vertical="center" wrapText="1"/>
    </xf>
    <xf numFmtId="0" fontId="10" fillId="0" borderId="0" xfId="4" applyFont="1" applyAlignment="1">
      <alignment horizontal="center" vertical="center" wrapText="1"/>
    </xf>
    <xf numFmtId="0" fontId="16" fillId="8" borderId="22" xfId="4" applyFont="1" applyFill="1" applyBorder="1" applyAlignment="1">
      <alignment horizontal="center" vertical="center" wrapText="1"/>
    </xf>
    <xf numFmtId="0" fontId="1" fillId="0" borderId="19" xfId="0" applyFont="1" applyBorder="1" applyAlignment="1">
      <alignment vertical="center" wrapText="1"/>
    </xf>
    <xf numFmtId="10" fontId="25" fillId="4" borderId="8" xfId="2" applyNumberFormat="1" applyFont="1" applyFill="1" applyBorder="1" applyAlignment="1">
      <alignment horizontal="center" vertical="center" wrapText="1"/>
    </xf>
    <xf numFmtId="0" fontId="11" fillId="6" borderId="15" xfId="4" applyFont="1" applyFill="1" applyBorder="1" applyAlignment="1">
      <alignment horizontal="center" vertical="center" wrapText="1"/>
    </xf>
    <xf numFmtId="0" fontId="13" fillId="0" borderId="27" xfId="4" applyFont="1" applyBorder="1"/>
    <xf numFmtId="0" fontId="7" fillId="7" borderId="20" xfId="4" applyFont="1" applyFill="1" applyBorder="1" applyAlignment="1">
      <alignment horizontal="center" vertical="center" wrapText="1"/>
    </xf>
    <xf numFmtId="9" fontId="15" fillId="0" borderId="9" xfId="4" applyNumberFormat="1" applyFont="1" applyBorder="1" applyAlignment="1">
      <alignment horizontal="center" vertical="center"/>
    </xf>
    <xf numFmtId="0" fontId="13" fillId="0" borderId="28" xfId="4" applyFont="1" applyBorder="1" applyAlignment="1">
      <alignment horizontal="center" vertical="center"/>
    </xf>
    <xf numFmtId="9" fontId="10" fillId="0" borderId="0" xfId="1" applyFont="1" applyAlignment="1">
      <alignment horizontal="center" vertical="center"/>
    </xf>
    <xf numFmtId="0" fontId="7" fillId="3" borderId="0" xfId="2" applyFont="1" applyFill="1"/>
    <xf numFmtId="0" fontId="10" fillId="3" borderId="0" xfId="4" applyFont="1" applyFill="1" applyAlignment="1">
      <alignment horizontal="center" vertical="center"/>
    </xf>
    <xf numFmtId="0" fontId="10" fillId="3" borderId="0" xfId="4" applyFont="1" applyFill="1" applyAlignment="1">
      <alignment horizontal="left" vertical="center"/>
    </xf>
    <xf numFmtId="0" fontId="13" fillId="3" borderId="0" xfId="4" applyFont="1" applyFill="1" applyAlignment="1">
      <alignment horizontal="center" vertical="center"/>
    </xf>
    <xf numFmtId="0" fontId="6" fillId="3" borderId="0" xfId="2" applyFont="1" applyFill="1"/>
    <xf numFmtId="0" fontId="23" fillId="0" borderId="19" xfId="0" applyFont="1" applyBorder="1" applyAlignment="1">
      <alignment vertical="center" wrapText="1"/>
    </xf>
    <xf numFmtId="0" fontId="13" fillId="3" borderId="19" xfId="4" applyFont="1" applyFill="1" applyBorder="1" applyAlignment="1">
      <alignment horizontal="justify" vertical="center" wrapText="1"/>
    </xf>
    <xf numFmtId="0" fontId="13" fillId="0" borderId="19" xfId="0" applyFont="1" applyBorder="1" applyAlignment="1">
      <alignment vertical="center" wrapText="1"/>
    </xf>
    <xf numFmtId="0" fontId="2" fillId="9" borderId="19" xfId="0" applyFont="1" applyFill="1" applyBorder="1" applyAlignment="1">
      <alignment horizontal="center" vertical="center" wrapText="1"/>
    </xf>
    <xf numFmtId="0" fontId="6" fillId="0" borderId="1" xfId="2" applyFont="1" applyBorder="1" applyAlignment="1">
      <alignment vertical="center"/>
    </xf>
    <xf numFmtId="0" fontId="23" fillId="6" borderId="18" xfId="0" applyFont="1" applyFill="1" applyBorder="1" applyAlignment="1">
      <alignment vertical="center" wrapText="1"/>
    </xf>
    <xf numFmtId="0" fontId="23" fillId="2" borderId="18" xfId="0" applyFont="1" applyFill="1" applyBorder="1" applyAlignment="1">
      <alignment vertical="center" wrapText="1"/>
    </xf>
    <xf numFmtId="0" fontId="23" fillId="11" borderId="18" xfId="0" applyFont="1" applyFill="1" applyBorder="1" applyAlignment="1">
      <alignment vertical="center" wrapText="1"/>
    </xf>
    <xf numFmtId="0" fontId="23" fillId="10" borderId="18" xfId="0" applyFont="1" applyFill="1" applyBorder="1" applyAlignment="1">
      <alignment vertical="center" wrapText="1"/>
    </xf>
    <xf numFmtId="0" fontId="10" fillId="3" borderId="20" xfId="4" applyFont="1" applyFill="1" applyBorder="1" applyAlignment="1">
      <alignment horizontal="left" vertical="top" wrapText="1"/>
    </xf>
    <xf numFmtId="0" fontId="10" fillId="3" borderId="20" xfId="4" applyFont="1" applyFill="1" applyBorder="1" applyAlignment="1">
      <alignment horizontal="left" vertical="center" wrapText="1"/>
    </xf>
    <xf numFmtId="0" fontId="10" fillId="3" borderId="20" xfId="4" applyFont="1" applyFill="1" applyBorder="1" applyAlignment="1">
      <alignment horizontal="left" wrapText="1"/>
    </xf>
    <xf numFmtId="0" fontId="10" fillId="12" borderId="20" xfId="4" applyFont="1" applyFill="1" applyBorder="1" applyAlignment="1">
      <alignment horizontal="left" vertical="center" wrapText="1"/>
    </xf>
    <xf numFmtId="0" fontId="10" fillId="9" borderId="20" xfId="4" applyFont="1" applyFill="1" applyBorder="1" applyAlignment="1">
      <alignment horizontal="left" vertical="top" wrapText="1"/>
    </xf>
    <xf numFmtId="0" fontId="7" fillId="7" borderId="20" xfId="4" applyFont="1" applyFill="1" applyBorder="1" applyAlignment="1">
      <alignment horizontal="center" vertical="center" wrapText="1"/>
    </xf>
    <xf numFmtId="0" fontId="4" fillId="5" borderId="12" xfId="4" applyFont="1" applyFill="1" applyBorder="1" applyAlignment="1">
      <alignment horizontal="center" vertical="center" wrapText="1"/>
    </xf>
    <xf numFmtId="0" fontId="4" fillId="5" borderId="26" xfId="4" applyFont="1" applyFill="1" applyBorder="1" applyAlignment="1">
      <alignment horizontal="center" vertical="center" wrapText="1"/>
    </xf>
    <xf numFmtId="0" fontId="4" fillId="7" borderId="6" xfId="4" applyFont="1" applyFill="1" applyBorder="1" applyAlignment="1">
      <alignment horizontal="justify" vertical="center" wrapText="1"/>
    </xf>
    <xf numFmtId="0" fontId="4" fillId="7" borderId="16" xfId="4" applyFont="1" applyFill="1" applyBorder="1" applyAlignment="1">
      <alignment horizontal="justify" vertical="center" wrapText="1"/>
    </xf>
    <xf numFmtId="0" fontId="4" fillId="7" borderId="19" xfId="4" applyFont="1" applyFill="1" applyBorder="1" applyAlignment="1">
      <alignment horizontal="center" vertical="center"/>
    </xf>
    <xf numFmtId="0" fontId="4" fillId="7" borderId="19"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4" fillId="7" borderId="24" xfId="4" applyFont="1" applyFill="1" applyBorder="1" applyAlignment="1">
      <alignment horizontal="center" vertical="center"/>
    </xf>
    <xf numFmtId="0" fontId="4" fillId="7" borderId="25" xfId="4" applyFont="1" applyFill="1" applyBorder="1" applyAlignment="1">
      <alignment horizontal="center" vertical="center"/>
    </xf>
    <xf numFmtId="0" fontId="24" fillId="2" borderId="1" xfId="2" applyFont="1" applyFill="1" applyBorder="1" applyAlignment="1">
      <alignment horizontal="center" vertical="center"/>
    </xf>
    <xf numFmtId="0" fontId="24" fillId="2" borderId="2" xfId="2" applyFont="1" applyFill="1" applyBorder="1" applyAlignment="1">
      <alignment horizontal="center" vertical="center"/>
    </xf>
    <xf numFmtId="0" fontId="10" fillId="0" borderId="12" xfId="4" applyFont="1" applyBorder="1" applyAlignment="1">
      <alignment horizontal="center" vertical="center"/>
    </xf>
    <xf numFmtId="0" fontId="10" fillId="0" borderId="13" xfId="4" applyFont="1" applyBorder="1" applyAlignment="1">
      <alignment horizontal="center" vertical="center"/>
    </xf>
    <xf numFmtId="0" fontId="4" fillId="5" borderId="14" xfId="4" applyFont="1" applyFill="1" applyBorder="1" applyAlignment="1">
      <alignment horizontal="center" vertical="center" wrapText="1"/>
    </xf>
  </cellXfs>
  <cellStyles count="6">
    <cellStyle name="Normal" xfId="0" builtinId="0"/>
    <cellStyle name="Normal 2" xfId="2" xr:uid="{DC151D78-00BA-4457-90E4-A15DA031BBA1}"/>
    <cellStyle name="Normal 7" xfId="4" xr:uid="{4625DB16-0917-42C5-9E4D-7197F58EDFC3}"/>
    <cellStyle name="Porcentaje" xfId="1" builtinId="5"/>
    <cellStyle name="Porcentaje 4" xfId="5" xr:uid="{38A2EF09-71CD-438D-B72E-679264340D62}"/>
    <cellStyle name="Porcentual 2" xfId="3" xr:uid="{94FB899D-D0C8-4C2D-9355-CE567879BAAD}"/>
  </cellStyles>
  <dxfs count="0"/>
  <tableStyles count="1" defaultTableStyle="TableStyleMedium2" defaultPivotStyle="PivotStyleLight16">
    <tableStyle name="Invisible" pivot="0" table="0" count="0" xr9:uid="{6B487F8C-92E6-44FF-A696-2B49D58E74D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8B0D-C24C-4F01-AF0F-6A91DF3D503C}">
  <sheetPr>
    <tabColor rgb="FF92D050"/>
  </sheetPr>
  <dimension ref="A1:AB47"/>
  <sheetViews>
    <sheetView tabSelected="1" topLeftCell="B1" zoomScale="60" zoomScaleNormal="60" workbookViewId="0">
      <selection activeCell="J10" sqref="J10:J44"/>
    </sheetView>
  </sheetViews>
  <sheetFormatPr baseColWidth="10" defaultRowHeight="15" x14ac:dyDescent="0.25"/>
  <cols>
    <col min="1" max="1" width="19" style="18" customWidth="1"/>
    <col min="2" max="2" width="18" style="18" bestFit="1" customWidth="1"/>
    <col min="3" max="3" width="23.85546875" style="42" bestFit="1" customWidth="1"/>
    <col min="4" max="4" width="11.28515625" style="25" customWidth="1"/>
    <col min="5" max="5" width="15.42578125" style="58" customWidth="1"/>
    <col min="6" max="6" width="36.28515625" style="24" customWidth="1"/>
    <col min="7" max="7" width="16.5703125" style="24" customWidth="1"/>
    <col min="8" max="8" width="57.5703125" style="48" customWidth="1"/>
    <col min="9" max="9" width="12.28515625" style="26" customWidth="1"/>
    <col min="10" max="10" width="12.5703125" style="26" customWidth="1"/>
    <col min="11" max="11" width="16.140625" style="25" customWidth="1"/>
    <col min="12" max="12" width="19.5703125" style="24" customWidth="1"/>
    <col min="13" max="13" width="85" style="54" customWidth="1"/>
    <col min="14" max="14" width="9.7109375" style="18" bestFit="1" customWidth="1"/>
    <col min="15" max="15" width="9.28515625" style="18" bestFit="1" customWidth="1"/>
    <col min="16" max="16" width="9.7109375" style="18" bestFit="1" customWidth="1"/>
    <col min="17" max="18" width="9.28515625" style="18" bestFit="1" customWidth="1"/>
    <col min="19" max="19" width="12.85546875" style="18" customWidth="1"/>
    <col min="20" max="20" width="9.7109375" style="18" bestFit="1" customWidth="1"/>
    <col min="21" max="21" width="9.28515625" style="18" bestFit="1" customWidth="1"/>
    <col min="22" max="22" width="10.140625" style="18" bestFit="1" customWidth="1"/>
    <col min="23" max="23" width="9.7109375" style="18" bestFit="1" customWidth="1"/>
    <col min="24" max="24" width="10.140625" style="18" bestFit="1" customWidth="1"/>
    <col min="25" max="25" width="9.7109375" style="18" bestFit="1" customWidth="1"/>
    <col min="26" max="26" width="10.140625" style="18" bestFit="1" customWidth="1"/>
    <col min="27" max="27" width="10.28515625" style="18" bestFit="1" customWidth="1"/>
    <col min="28" max="248" width="11.42578125" style="18"/>
    <col min="249" max="249" width="6.140625" style="18" customWidth="1"/>
    <col min="250" max="250" width="18" style="18" customWidth="1"/>
    <col min="251" max="251" width="5.42578125" style="18" customWidth="1"/>
    <col min="252" max="252" width="11.42578125" style="18"/>
    <col min="253" max="253" width="14" style="18" customWidth="1"/>
    <col min="254" max="254" width="10.85546875" style="18" customWidth="1"/>
    <col min="255" max="255" width="10.140625" style="18" customWidth="1"/>
    <col min="256" max="256" width="7.7109375" style="18" customWidth="1"/>
    <col min="257" max="257" width="13.7109375" style="18" customWidth="1"/>
    <col min="258" max="504" width="11.42578125" style="18"/>
    <col min="505" max="505" width="6.140625" style="18" customWidth="1"/>
    <col min="506" max="506" width="18" style="18" customWidth="1"/>
    <col min="507" max="507" width="5.42578125" style="18" customWidth="1"/>
    <col min="508" max="508" width="11.42578125" style="18"/>
    <col min="509" max="509" width="14" style="18" customWidth="1"/>
    <col min="510" max="510" width="10.85546875" style="18" customWidth="1"/>
    <col min="511" max="511" width="10.140625" style="18" customWidth="1"/>
    <col min="512" max="512" width="7.7109375" style="18" customWidth="1"/>
    <col min="513" max="513" width="13.7109375" style="18" customWidth="1"/>
    <col min="514" max="760" width="11.42578125" style="18"/>
    <col min="761" max="761" width="6.140625" style="18" customWidth="1"/>
    <col min="762" max="762" width="18" style="18" customWidth="1"/>
    <col min="763" max="763" width="5.42578125" style="18" customWidth="1"/>
    <col min="764" max="764" width="11.42578125" style="18"/>
    <col min="765" max="765" width="14" style="18" customWidth="1"/>
    <col min="766" max="766" width="10.85546875" style="18" customWidth="1"/>
    <col min="767" max="767" width="10.140625" style="18" customWidth="1"/>
    <col min="768" max="768" width="7.7109375" style="18" customWidth="1"/>
    <col min="769" max="769" width="13.7109375" style="18" customWidth="1"/>
    <col min="770" max="1016" width="11.42578125" style="18"/>
    <col min="1017" max="1017" width="6.140625" style="18" customWidth="1"/>
    <col min="1018" max="1018" width="18" style="18" customWidth="1"/>
    <col min="1019" max="1019" width="5.42578125" style="18" customWidth="1"/>
    <col min="1020" max="1020" width="11.42578125" style="18"/>
    <col min="1021" max="1021" width="14" style="18" customWidth="1"/>
    <col min="1022" max="1022" width="10.85546875" style="18" customWidth="1"/>
    <col min="1023" max="1023" width="10.140625" style="18" customWidth="1"/>
    <col min="1024" max="1024" width="7.7109375" style="18" customWidth="1"/>
    <col min="1025" max="1025" width="13.7109375" style="18" customWidth="1"/>
    <col min="1026" max="1272" width="11.42578125" style="18"/>
    <col min="1273" max="1273" width="6.140625" style="18" customWidth="1"/>
    <col min="1274" max="1274" width="18" style="18" customWidth="1"/>
    <col min="1275" max="1275" width="5.42578125" style="18" customWidth="1"/>
    <col min="1276" max="1276" width="11.42578125" style="18"/>
    <col min="1277" max="1277" width="14" style="18" customWidth="1"/>
    <col min="1278" max="1278" width="10.85546875" style="18" customWidth="1"/>
    <col min="1279" max="1279" width="10.140625" style="18" customWidth="1"/>
    <col min="1280" max="1280" width="7.7109375" style="18" customWidth="1"/>
    <col min="1281" max="1281" width="13.7109375" style="18" customWidth="1"/>
    <col min="1282" max="1528" width="11.42578125" style="18"/>
    <col min="1529" max="1529" width="6.140625" style="18" customWidth="1"/>
    <col min="1530" max="1530" width="18" style="18" customWidth="1"/>
    <col min="1531" max="1531" width="5.42578125" style="18" customWidth="1"/>
    <col min="1532" max="1532" width="11.42578125" style="18"/>
    <col min="1533" max="1533" width="14" style="18" customWidth="1"/>
    <col min="1534" max="1534" width="10.85546875" style="18" customWidth="1"/>
    <col min="1535" max="1535" width="10.140625" style="18" customWidth="1"/>
    <col min="1536" max="1536" width="7.7109375" style="18" customWidth="1"/>
    <col min="1537" max="1537" width="13.7109375" style="18" customWidth="1"/>
    <col min="1538" max="1784" width="11.42578125" style="18"/>
    <col min="1785" max="1785" width="6.140625" style="18" customWidth="1"/>
    <col min="1786" max="1786" width="18" style="18" customWidth="1"/>
    <col min="1787" max="1787" width="5.42578125" style="18" customWidth="1"/>
    <col min="1788" max="1788" width="11.42578125" style="18"/>
    <col min="1789" max="1789" width="14" style="18" customWidth="1"/>
    <col min="1790" max="1790" width="10.85546875" style="18" customWidth="1"/>
    <col min="1791" max="1791" width="10.140625" style="18" customWidth="1"/>
    <col min="1792" max="1792" width="7.7109375" style="18" customWidth="1"/>
    <col min="1793" max="1793" width="13.7109375" style="18" customWidth="1"/>
    <col min="1794" max="2040" width="11.42578125" style="18"/>
    <col min="2041" max="2041" width="6.140625" style="18" customWidth="1"/>
    <col min="2042" max="2042" width="18" style="18" customWidth="1"/>
    <col min="2043" max="2043" width="5.42578125" style="18" customWidth="1"/>
    <col min="2044" max="2044" width="11.42578125" style="18"/>
    <col min="2045" max="2045" width="14" style="18" customWidth="1"/>
    <col min="2046" max="2046" width="10.85546875" style="18" customWidth="1"/>
    <col min="2047" max="2047" width="10.140625" style="18" customWidth="1"/>
    <col min="2048" max="2048" width="7.7109375" style="18" customWidth="1"/>
    <col min="2049" max="2049" width="13.7109375" style="18" customWidth="1"/>
    <col min="2050" max="2296" width="11.42578125" style="18"/>
    <col min="2297" max="2297" width="6.140625" style="18" customWidth="1"/>
    <col min="2298" max="2298" width="18" style="18" customWidth="1"/>
    <col min="2299" max="2299" width="5.42578125" style="18" customWidth="1"/>
    <col min="2300" max="2300" width="11.42578125" style="18"/>
    <col min="2301" max="2301" width="14" style="18" customWidth="1"/>
    <col min="2302" max="2302" width="10.85546875" style="18" customWidth="1"/>
    <col min="2303" max="2303" width="10.140625" style="18" customWidth="1"/>
    <col min="2304" max="2304" width="7.7109375" style="18" customWidth="1"/>
    <col min="2305" max="2305" width="13.7109375" style="18" customWidth="1"/>
    <col min="2306" max="2552" width="11.42578125" style="18"/>
    <col min="2553" max="2553" width="6.140625" style="18" customWidth="1"/>
    <col min="2554" max="2554" width="18" style="18" customWidth="1"/>
    <col min="2555" max="2555" width="5.42578125" style="18" customWidth="1"/>
    <col min="2556" max="2556" width="11.42578125" style="18"/>
    <col min="2557" max="2557" width="14" style="18" customWidth="1"/>
    <col min="2558" max="2558" width="10.85546875" style="18" customWidth="1"/>
    <col min="2559" max="2559" width="10.140625" style="18" customWidth="1"/>
    <col min="2560" max="2560" width="7.7109375" style="18" customWidth="1"/>
    <col min="2561" max="2561" width="13.7109375" style="18" customWidth="1"/>
    <col min="2562" max="2808" width="11.42578125" style="18"/>
    <col min="2809" max="2809" width="6.140625" style="18" customWidth="1"/>
    <col min="2810" max="2810" width="18" style="18" customWidth="1"/>
    <col min="2811" max="2811" width="5.42578125" style="18" customWidth="1"/>
    <col min="2812" max="2812" width="11.42578125" style="18"/>
    <col min="2813" max="2813" width="14" style="18" customWidth="1"/>
    <col min="2814" max="2814" width="10.85546875" style="18" customWidth="1"/>
    <col min="2815" max="2815" width="10.140625" style="18" customWidth="1"/>
    <col min="2816" max="2816" width="7.7109375" style="18" customWidth="1"/>
    <col min="2817" max="2817" width="13.7109375" style="18" customWidth="1"/>
    <col min="2818" max="3064" width="11.42578125" style="18"/>
    <col min="3065" max="3065" width="6.140625" style="18" customWidth="1"/>
    <col min="3066" max="3066" width="18" style="18" customWidth="1"/>
    <col min="3067" max="3067" width="5.42578125" style="18" customWidth="1"/>
    <col min="3068" max="3068" width="11.42578125" style="18"/>
    <col min="3069" max="3069" width="14" style="18" customWidth="1"/>
    <col min="3070" max="3070" width="10.85546875" style="18" customWidth="1"/>
    <col min="3071" max="3071" width="10.140625" style="18" customWidth="1"/>
    <col min="3072" max="3072" width="7.7109375" style="18" customWidth="1"/>
    <col min="3073" max="3073" width="13.7109375" style="18" customWidth="1"/>
    <col min="3074" max="3320" width="11.42578125" style="18"/>
    <col min="3321" max="3321" width="6.140625" style="18" customWidth="1"/>
    <col min="3322" max="3322" width="18" style="18" customWidth="1"/>
    <col min="3323" max="3323" width="5.42578125" style="18" customWidth="1"/>
    <col min="3324" max="3324" width="11.42578125" style="18"/>
    <col min="3325" max="3325" width="14" style="18" customWidth="1"/>
    <col min="3326" max="3326" width="10.85546875" style="18" customWidth="1"/>
    <col min="3327" max="3327" width="10.140625" style="18" customWidth="1"/>
    <col min="3328" max="3328" width="7.7109375" style="18" customWidth="1"/>
    <col min="3329" max="3329" width="13.7109375" style="18" customWidth="1"/>
    <col min="3330" max="3576" width="11.42578125" style="18"/>
    <col min="3577" max="3577" width="6.140625" style="18" customWidth="1"/>
    <col min="3578" max="3578" width="18" style="18" customWidth="1"/>
    <col min="3579" max="3579" width="5.42578125" style="18" customWidth="1"/>
    <col min="3580" max="3580" width="11.42578125" style="18"/>
    <col min="3581" max="3581" width="14" style="18" customWidth="1"/>
    <col min="3582" max="3582" width="10.85546875" style="18" customWidth="1"/>
    <col min="3583" max="3583" width="10.140625" style="18" customWidth="1"/>
    <col min="3584" max="3584" width="7.7109375" style="18" customWidth="1"/>
    <col min="3585" max="3585" width="13.7109375" style="18" customWidth="1"/>
    <col min="3586" max="3832" width="11.42578125" style="18"/>
    <col min="3833" max="3833" width="6.140625" style="18" customWidth="1"/>
    <col min="3834" max="3834" width="18" style="18" customWidth="1"/>
    <col min="3835" max="3835" width="5.42578125" style="18" customWidth="1"/>
    <col min="3836" max="3836" width="11.42578125" style="18"/>
    <col min="3837" max="3837" width="14" style="18" customWidth="1"/>
    <col min="3838" max="3838" width="10.85546875" style="18" customWidth="1"/>
    <col min="3839" max="3839" width="10.140625" style="18" customWidth="1"/>
    <col min="3840" max="3840" width="7.7109375" style="18" customWidth="1"/>
    <col min="3841" max="3841" width="13.7109375" style="18" customWidth="1"/>
    <col min="3842" max="4088" width="11.42578125" style="18"/>
    <col min="4089" max="4089" width="6.140625" style="18" customWidth="1"/>
    <col min="4090" max="4090" width="18" style="18" customWidth="1"/>
    <col min="4091" max="4091" width="5.42578125" style="18" customWidth="1"/>
    <col min="4092" max="4092" width="11.42578125" style="18"/>
    <col min="4093" max="4093" width="14" style="18" customWidth="1"/>
    <col min="4094" max="4094" width="10.85546875" style="18" customWidth="1"/>
    <col min="4095" max="4095" width="10.140625" style="18" customWidth="1"/>
    <col min="4096" max="4096" width="7.7109375" style="18" customWidth="1"/>
    <col min="4097" max="4097" width="13.7109375" style="18" customWidth="1"/>
    <col min="4098" max="4344" width="11.42578125" style="18"/>
    <col min="4345" max="4345" width="6.140625" style="18" customWidth="1"/>
    <col min="4346" max="4346" width="18" style="18" customWidth="1"/>
    <col min="4347" max="4347" width="5.42578125" style="18" customWidth="1"/>
    <col min="4348" max="4348" width="11.42578125" style="18"/>
    <col min="4349" max="4349" width="14" style="18" customWidth="1"/>
    <col min="4350" max="4350" width="10.85546875" style="18" customWidth="1"/>
    <col min="4351" max="4351" width="10.140625" style="18" customWidth="1"/>
    <col min="4352" max="4352" width="7.7109375" style="18" customWidth="1"/>
    <col min="4353" max="4353" width="13.7109375" style="18" customWidth="1"/>
    <col min="4354" max="4600" width="11.42578125" style="18"/>
    <col min="4601" max="4601" width="6.140625" style="18" customWidth="1"/>
    <col min="4602" max="4602" width="18" style="18" customWidth="1"/>
    <col min="4603" max="4603" width="5.42578125" style="18" customWidth="1"/>
    <col min="4604" max="4604" width="11.42578125" style="18"/>
    <col min="4605" max="4605" width="14" style="18" customWidth="1"/>
    <col min="4606" max="4606" width="10.85546875" style="18" customWidth="1"/>
    <col min="4607" max="4607" width="10.140625" style="18" customWidth="1"/>
    <col min="4608" max="4608" width="7.7109375" style="18" customWidth="1"/>
    <col min="4609" max="4609" width="13.7109375" style="18" customWidth="1"/>
    <col min="4610" max="4856" width="11.42578125" style="18"/>
    <col min="4857" max="4857" width="6.140625" style="18" customWidth="1"/>
    <col min="4858" max="4858" width="18" style="18" customWidth="1"/>
    <col min="4859" max="4859" width="5.42578125" style="18" customWidth="1"/>
    <col min="4860" max="4860" width="11.42578125" style="18"/>
    <col min="4861" max="4861" width="14" style="18" customWidth="1"/>
    <col min="4862" max="4862" width="10.85546875" style="18" customWidth="1"/>
    <col min="4863" max="4863" width="10.140625" style="18" customWidth="1"/>
    <col min="4864" max="4864" width="7.7109375" style="18" customWidth="1"/>
    <col min="4865" max="4865" width="13.7109375" style="18" customWidth="1"/>
    <col min="4866" max="5112" width="11.42578125" style="18"/>
    <col min="5113" max="5113" width="6.140625" style="18" customWidth="1"/>
    <col min="5114" max="5114" width="18" style="18" customWidth="1"/>
    <col min="5115" max="5115" width="5.42578125" style="18" customWidth="1"/>
    <col min="5116" max="5116" width="11.42578125" style="18"/>
    <col min="5117" max="5117" width="14" style="18" customWidth="1"/>
    <col min="5118" max="5118" width="10.85546875" style="18" customWidth="1"/>
    <col min="5119" max="5119" width="10.140625" style="18" customWidth="1"/>
    <col min="5120" max="5120" width="7.7109375" style="18" customWidth="1"/>
    <col min="5121" max="5121" width="13.7109375" style="18" customWidth="1"/>
    <col min="5122" max="5368" width="11.42578125" style="18"/>
    <col min="5369" max="5369" width="6.140625" style="18" customWidth="1"/>
    <col min="5370" max="5370" width="18" style="18" customWidth="1"/>
    <col min="5371" max="5371" width="5.42578125" style="18" customWidth="1"/>
    <col min="5372" max="5372" width="11.42578125" style="18"/>
    <col min="5373" max="5373" width="14" style="18" customWidth="1"/>
    <col min="5374" max="5374" width="10.85546875" style="18" customWidth="1"/>
    <col min="5375" max="5375" width="10.140625" style="18" customWidth="1"/>
    <col min="5376" max="5376" width="7.7109375" style="18" customWidth="1"/>
    <col min="5377" max="5377" width="13.7109375" style="18" customWidth="1"/>
    <col min="5378" max="5624" width="11.42578125" style="18"/>
    <col min="5625" max="5625" width="6.140625" style="18" customWidth="1"/>
    <col min="5626" max="5626" width="18" style="18" customWidth="1"/>
    <col min="5627" max="5627" width="5.42578125" style="18" customWidth="1"/>
    <col min="5628" max="5628" width="11.42578125" style="18"/>
    <col min="5629" max="5629" width="14" style="18" customWidth="1"/>
    <col min="5630" max="5630" width="10.85546875" style="18" customWidth="1"/>
    <col min="5631" max="5631" width="10.140625" style="18" customWidth="1"/>
    <col min="5632" max="5632" width="7.7109375" style="18" customWidth="1"/>
    <col min="5633" max="5633" width="13.7109375" style="18" customWidth="1"/>
    <col min="5634" max="5880" width="11.42578125" style="18"/>
    <col min="5881" max="5881" width="6.140625" style="18" customWidth="1"/>
    <col min="5882" max="5882" width="18" style="18" customWidth="1"/>
    <col min="5883" max="5883" width="5.42578125" style="18" customWidth="1"/>
    <col min="5884" max="5884" width="11.42578125" style="18"/>
    <col min="5885" max="5885" width="14" style="18" customWidth="1"/>
    <col min="5886" max="5886" width="10.85546875" style="18" customWidth="1"/>
    <col min="5887" max="5887" width="10.140625" style="18" customWidth="1"/>
    <col min="5888" max="5888" width="7.7109375" style="18" customWidth="1"/>
    <col min="5889" max="5889" width="13.7109375" style="18" customWidth="1"/>
    <col min="5890" max="6136" width="11.42578125" style="18"/>
    <col min="6137" max="6137" width="6.140625" style="18" customWidth="1"/>
    <col min="6138" max="6138" width="18" style="18" customWidth="1"/>
    <col min="6139" max="6139" width="5.42578125" style="18" customWidth="1"/>
    <col min="6140" max="6140" width="11.42578125" style="18"/>
    <col min="6141" max="6141" width="14" style="18" customWidth="1"/>
    <col min="6142" max="6142" width="10.85546875" style="18" customWidth="1"/>
    <col min="6143" max="6143" width="10.140625" style="18" customWidth="1"/>
    <col min="6144" max="6144" width="7.7109375" style="18" customWidth="1"/>
    <col min="6145" max="6145" width="13.7109375" style="18" customWidth="1"/>
    <col min="6146" max="6392" width="11.42578125" style="18"/>
    <col min="6393" max="6393" width="6.140625" style="18" customWidth="1"/>
    <col min="6394" max="6394" width="18" style="18" customWidth="1"/>
    <col min="6395" max="6395" width="5.42578125" style="18" customWidth="1"/>
    <col min="6396" max="6396" width="11.42578125" style="18"/>
    <col min="6397" max="6397" width="14" style="18" customWidth="1"/>
    <col min="6398" max="6398" width="10.85546875" style="18" customWidth="1"/>
    <col min="6399" max="6399" width="10.140625" style="18" customWidth="1"/>
    <col min="6400" max="6400" width="7.7109375" style="18" customWidth="1"/>
    <col min="6401" max="6401" width="13.7109375" style="18" customWidth="1"/>
    <col min="6402" max="6648" width="11.42578125" style="18"/>
    <col min="6649" max="6649" width="6.140625" style="18" customWidth="1"/>
    <col min="6650" max="6650" width="18" style="18" customWidth="1"/>
    <col min="6651" max="6651" width="5.42578125" style="18" customWidth="1"/>
    <col min="6652" max="6652" width="11.42578125" style="18"/>
    <col min="6653" max="6653" width="14" style="18" customWidth="1"/>
    <col min="6654" max="6654" width="10.85546875" style="18" customWidth="1"/>
    <col min="6655" max="6655" width="10.140625" style="18" customWidth="1"/>
    <col min="6656" max="6656" width="7.7109375" style="18" customWidth="1"/>
    <col min="6657" max="6657" width="13.7109375" style="18" customWidth="1"/>
    <col min="6658" max="6904" width="11.42578125" style="18"/>
    <col min="6905" max="6905" width="6.140625" style="18" customWidth="1"/>
    <col min="6906" max="6906" width="18" style="18" customWidth="1"/>
    <col min="6907" max="6907" width="5.42578125" style="18" customWidth="1"/>
    <col min="6908" max="6908" width="11.42578125" style="18"/>
    <col min="6909" max="6909" width="14" style="18" customWidth="1"/>
    <col min="6910" max="6910" width="10.85546875" style="18" customWidth="1"/>
    <col min="6911" max="6911" width="10.140625" style="18" customWidth="1"/>
    <col min="6912" max="6912" width="7.7109375" style="18" customWidth="1"/>
    <col min="6913" max="6913" width="13.7109375" style="18" customWidth="1"/>
    <col min="6914" max="7160" width="11.42578125" style="18"/>
    <col min="7161" max="7161" width="6.140625" style="18" customWidth="1"/>
    <col min="7162" max="7162" width="18" style="18" customWidth="1"/>
    <col min="7163" max="7163" width="5.42578125" style="18" customWidth="1"/>
    <col min="7164" max="7164" width="11.42578125" style="18"/>
    <col min="7165" max="7165" width="14" style="18" customWidth="1"/>
    <col min="7166" max="7166" width="10.85546875" style="18" customWidth="1"/>
    <col min="7167" max="7167" width="10.140625" style="18" customWidth="1"/>
    <col min="7168" max="7168" width="7.7109375" style="18" customWidth="1"/>
    <col min="7169" max="7169" width="13.7109375" style="18" customWidth="1"/>
    <col min="7170" max="7416" width="11.42578125" style="18"/>
    <col min="7417" max="7417" width="6.140625" style="18" customWidth="1"/>
    <col min="7418" max="7418" width="18" style="18" customWidth="1"/>
    <col min="7419" max="7419" width="5.42578125" style="18" customWidth="1"/>
    <col min="7420" max="7420" width="11.42578125" style="18"/>
    <col min="7421" max="7421" width="14" style="18" customWidth="1"/>
    <col min="7422" max="7422" width="10.85546875" style="18" customWidth="1"/>
    <col min="7423" max="7423" width="10.140625" style="18" customWidth="1"/>
    <col min="7424" max="7424" width="7.7109375" style="18" customWidth="1"/>
    <col min="7425" max="7425" width="13.7109375" style="18" customWidth="1"/>
    <col min="7426" max="7672" width="11.42578125" style="18"/>
    <col min="7673" max="7673" width="6.140625" style="18" customWidth="1"/>
    <col min="7674" max="7674" width="18" style="18" customWidth="1"/>
    <col min="7675" max="7675" width="5.42578125" style="18" customWidth="1"/>
    <col min="7676" max="7676" width="11.42578125" style="18"/>
    <col min="7677" max="7677" width="14" style="18" customWidth="1"/>
    <col min="7678" max="7678" width="10.85546875" style="18" customWidth="1"/>
    <col min="7679" max="7679" width="10.140625" style="18" customWidth="1"/>
    <col min="7680" max="7680" width="7.7109375" style="18" customWidth="1"/>
    <col min="7681" max="7681" width="13.7109375" style="18" customWidth="1"/>
    <col min="7682" max="7928" width="11.42578125" style="18"/>
    <col min="7929" max="7929" width="6.140625" style="18" customWidth="1"/>
    <col min="7930" max="7930" width="18" style="18" customWidth="1"/>
    <col min="7931" max="7931" width="5.42578125" style="18" customWidth="1"/>
    <col min="7932" max="7932" width="11.42578125" style="18"/>
    <col min="7933" max="7933" width="14" style="18" customWidth="1"/>
    <col min="7934" max="7934" width="10.85546875" style="18" customWidth="1"/>
    <col min="7935" max="7935" width="10.140625" style="18" customWidth="1"/>
    <col min="7936" max="7936" width="7.7109375" style="18" customWidth="1"/>
    <col min="7937" max="7937" width="13.7109375" style="18" customWidth="1"/>
    <col min="7938" max="8184" width="11.42578125" style="18"/>
    <col min="8185" max="8185" width="6.140625" style="18" customWidth="1"/>
    <col min="8186" max="8186" width="18" style="18" customWidth="1"/>
    <col min="8187" max="8187" width="5.42578125" style="18" customWidth="1"/>
    <col min="8188" max="8188" width="11.42578125" style="18"/>
    <col min="8189" max="8189" width="14" style="18" customWidth="1"/>
    <col min="8190" max="8190" width="10.85546875" style="18" customWidth="1"/>
    <col min="8191" max="8191" width="10.140625" style="18" customWidth="1"/>
    <col min="8192" max="8192" width="7.7109375" style="18" customWidth="1"/>
    <col min="8193" max="8193" width="13.7109375" style="18" customWidth="1"/>
    <col min="8194" max="8440" width="11.42578125" style="18"/>
    <col min="8441" max="8441" width="6.140625" style="18" customWidth="1"/>
    <col min="8442" max="8442" width="18" style="18" customWidth="1"/>
    <col min="8443" max="8443" width="5.42578125" style="18" customWidth="1"/>
    <col min="8444" max="8444" width="11.42578125" style="18"/>
    <col min="8445" max="8445" width="14" style="18" customWidth="1"/>
    <col min="8446" max="8446" width="10.85546875" style="18" customWidth="1"/>
    <col min="8447" max="8447" width="10.140625" style="18" customWidth="1"/>
    <col min="8448" max="8448" width="7.7109375" style="18" customWidth="1"/>
    <col min="8449" max="8449" width="13.7109375" style="18" customWidth="1"/>
    <col min="8450" max="8696" width="11.42578125" style="18"/>
    <col min="8697" max="8697" width="6.140625" style="18" customWidth="1"/>
    <col min="8698" max="8698" width="18" style="18" customWidth="1"/>
    <col min="8699" max="8699" width="5.42578125" style="18" customWidth="1"/>
    <col min="8700" max="8700" width="11.42578125" style="18"/>
    <col min="8701" max="8701" width="14" style="18" customWidth="1"/>
    <col min="8702" max="8702" width="10.85546875" style="18" customWidth="1"/>
    <col min="8703" max="8703" width="10.140625" style="18" customWidth="1"/>
    <col min="8704" max="8704" width="7.7109375" style="18" customWidth="1"/>
    <col min="8705" max="8705" width="13.7109375" style="18" customWidth="1"/>
    <col min="8706" max="8952" width="11.42578125" style="18"/>
    <col min="8953" max="8953" width="6.140625" style="18" customWidth="1"/>
    <col min="8954" max="8954" width="18" style="18" customWidth="1"/>
    <col min="8955" max="8955" width="5.42578125" style="18" customWidth="1"/>
    <col min="8956" max="8956" width="11.42578125" style="18"/>
    <col min="8957" max="8957" width="14" style="18" customWidth="1"/>
    <col min="8958" max="8958" width="10.85546875" style="18" customWidth="1"/>
    <col min="8959" max="8959" width="10.140625" style="18" customWidth="1"/>
    <col min="8960" max="8960" width="7.7109375" style="18" customWidth="1"/>
    <col min="8961" max="8961" width="13.7109375" style="18" customWidth="1"/>
    <col min="8962" max="9208" width="11.42578125" style="18"/>
    <col min="9209" max="9209" width="6.140625" style="18" customWidth="1"/>
    <col min="9210" max="9210" width="18" style="18" customWidth="1"/>
    <col min="9211" max="9211" width="5.42578125" style="18" customWidth="1"/>
    <col min="9212" max="9212" width="11.42578125" style="18"/>
    <col min="9213" max="9213" width="14" style="18" customWidth="1"/>
    <col min="9214" max="9214" width="10.85546875" style="18" customWidth="1"/>
    <col min="9215" max="9215" width="10.140625" style="18" customWidth="1"/>
    <col min="9216" max="9216" width="7.7109375" style="18" customWidth="1"/>
    <col min="9217" max="9217" width="13.7109375" style="18" customWidth="1"/>
    <col min="9218" max="9464" width="11.42578125" style="18"/>
    <col min="9465" max="9465" width="6.140625" style="18" customWidth="1"/>
    <col min="9466" max="9466" width="18" style="18" customWidth="1"/>
    <col min="9467" max="9467" width="5.42578125" style="18" customWidth="1"/>
    <col min="9468" max="9468" width="11.42578125" style="18"/>
    <col min="9469" max="9469" width="14" style="18" customWidth="1"/>
    <col min="9470" max="9470" width="10.85546875" style="18" customWidth="1"/>
    <col min="9471" max="9471" width="10.140625" style="18" customWidth="1"/>
    <col min="9472" max="9472" width="7.7109375" style="18" customWidth="1"/>
    <col min="9473" max="9473" width="13.7109375" style="18" customWidth="1"/>
    <col min="9474" max="9720" width="11.42578125" style="18"/>
    <col min="9721" max="9721" width="6.140625" style="18" customWidth="1"/>
    <col min="9722" max="9722" width="18" style="18" customWidth="1"/>
    <col min="9723" max="9723" width="5.42578125" style="18" customWidth="1"/>
    <col min="9724" max="9724" width="11.42578125" style="18"/>
    <col min="9725" max="9725" width="14" style="18" customWidth="1"/>
    <col min="9726" max="9726" width="10.85546875" style="18" customWidth="1"/>
    <col min="9727" max="9727" width="10.140625" style="18" customWidth="1"/>
    <col min="9728" max="9728" width="7.7109375" style="18" customWidth="1"/>
    <col min="9729" max="9729" width="13.7109375" style="18" customWidth="1"/>
    <col min="9730" max="9976" width="11.42578125" style="18"/>
    <col min="9977" max="9977" width="6.140625" style="18" customWidth="1"/>
    <col min="9978" max="9978" width="18" style="18" customWidth="1"/>
    <col min="9979" max="9979" width="5.42578125" style="18" customWidth="1"/>
    <col min="9980" max="9980" width="11.42578125" style="18"/>
    <col min="9981" max="9981" width="14" style="18" customWidth="1"/>
    <col min="9982" max="9982" width="10.85546875" style="18" customWidth="1"/>
    <col min="9983" max="9983" width="10.140625" style="18" customWidth="1"/>
    <col min="9984" max="9984" width="7.7109375" style="18" customWidth="1"/>
    <col min="9985" max="9985" width="13.7109375" style="18" customWidth="1"/>
    <col min="9986" max="10232" width="11.42578125" style="18"/>
    <col min="10233" max="10233" width="6.140625" style="18" customWidth="1"/>
    <col min="10234" max="10234" width="18" style="18" customWidth="1"/>
    <col min="10235" max="10235" width="5.42578125" style="18" customWidth="1"/>
    <col min="10236" max="10236" width="11.42578125" style="18"/>
    <col min="10237" max="10237" width="14" style="18" customWidth="1"/>
    <col min="10238" max="10238" width="10.85546875" style="18" customWidth="1"/>
    <col min="10239" max="10239" width="10.140625" style="18" customWidth="1"/>
    <col min="10240" max="10240" width="7.7109375" style="18" customWidth="1"/>
    <col min="10241" max="10241" width="13.7109375" style="18" customWidth="1"/>
    <col min="10242" max="10488" width="11.42578125" style="18"/>
    <col min="10489" max="10489" width="6.140625" style="18" customWidth="1"/>
    <col min="10490" max="10490" width="18" style="18" customWidth="1"/>
    <col min="10491" max="10491" width="5.42578125" style="18" customWidth="1"/>
    <col min="10492" max="10492" width="11.42578125" style="18"/>
    <col min="10493" max="10493" width="14" style="18" customWidth="1"/>
    <col min="10494" max="10494" width="10.85546875" style="18" customWidth="1"/>
    <col min="10495" max="10495" width="10.140625" style="18" customWidth="1"/>
    <col min="10496" max="10496" width="7.7109375" style="18" customWidth="1"/>
    <col min="10497" max="10497" width="13.7109375" style="18" customWidth="1"/>
    <col min="10498" max="10744" width="11.42578125" style="18"/>
    <col min="10745" max="10745" width="6.140625" style="18" customWidth="1"/>
    <col min="10746" max="10746" width="18" style="18" customWidth="1"/>
    <col min="10747" max="10747" width="5.42578125" style="18" customWidth="1"/>
    <col min="10748" max="10748" width="11.42578125" style="18"/>
    <col min="10749" max="10749" width="14" style="18" customWidth="1"/>
    <col min="10750" max="10750" width="10.85546875" style="18" customWidth="1"/>
    <col min="10751" max="10751" width="10.140625" style="18" customWidth="1"/>
    <col min="10752" max="10752" width="7.7109375" style="18" customWidth="1"/>
    <col min="10753" max="10753" width="13.7109375" style="18" customWidth="1"/>
    <col min="10754" max="11000" width="11.42578125" style="18"/>
    <col min="11001" max="11001" width="6.140625" style="18" customWidth="1"/>
    <col min="11002" max="11002" width="18" style="18" customWidth="1"/>
    <col min="11003" max="11003" width="5.42578125" style="18" customWidth="1"/>
    <col min="11004" max="11004" width="11.42578125" style="18"/>
    <col min="11005" max="11005" width="14" style="18" customWidth="1"/>
    <col min="11006" max="11006" width="10.85546875" style="18" customWidth="1"/>
    <col min="11007" max="11007" width="10.140625" style="18" customWidth="1"/>
    <col min="11008" max="11008" width="7.7109375" style="18" customWidth="1"/>
    <col min="11009" max="11009" width="13.7109375" style="18" customWidth="1"/>
    <col min="11010" max="11256" width="11.42578125" style="18"/>
    <col min="11257" max="11257" width="6.140625" style="18" customWidth="1"/>
    <col min="11258" max="11258" width="18" style="18" customWidth="1"/>
    <col min="11259" max="11259" width="5.42578125" style="18" customWidth="1"/>
    <col min="11260" max="11260" width="11.42578125" style="18"/>
    <col min="11261" max="11261" width="14" style="18" customWidth="1"/>
    <col min="11262" max="11262" width="10.85546875" style="18" customWidth="1"/>
    <col min="11263" max="11263" width="10.140625" style="18" customWidth="1"/>
    <col min="11264" max="11264" width="7.7109375" style="18" customWidth="1"/>
    <col min="11265" max="11265" width="13.7109375" style="18" customWidth="1"/>
    <col min="11266" max="11512" width="11.42578125" style="18"/>
    <col min="11513" max="11513" width="6.140625" style="18" customWidth="1"/>
    <col min="11514" max="11514" width="18" style="18" customWidth="1"/>
    <col min="11515" max="11515" width="5.42578125" style="18" customWidth="1"/>
    <col min="11516" max="11516" width="11.42578125" style="18"/>
    <col min="11517" max="11517" width="14" style="18" customWidth="1"/>
    <col min="11518" max="11518" width="10.85546875" style="18" customWidth="1"/>
    <col min="11519" max="11519" width="10.140625" style="18" customWidth="1"/>
    <col min="11520" max="11520" width="7.7109375" style="18" customWidth="1"/>
    <col min="11521" max="11521" width="13.7109375" style="18" customWidth="1"/>
    <col min="11522" max="11768" width="11.42578125" style="18"/>
    <col min="11769" max="11769" width="6.140625" style="18" customWidth="1"/>
    <col min="11770" max="11770" width="18" style="18" customWidth="1"/>
    <col min="11771" max="11771" width="5.42578125" style="18" customWidth="1"/>
    <col min="11772" max="11772" width="11.42578125" style="18"/>
    <col min="11773" max="11773" width="14" style="18" customWidth="1"/>
    <col min="11774" max="11774" width="10.85546875" style="18" customWidth="1"/>
    <col min="11775" max="11775" width="10.140625" style="18" customWidth="1"/>
    <col min="11776" max="11776" width="7.7109375" style="18" customWidth="1"/>
    <col min="11777" max="11777" width="13.7109375" style="18" customWidth="1"/>
    <col min="11778" max="12024" width="11.42578125" style="18"/>
    <col min="12025" max="12025" width="6.140625" style="18" customWidth="1"/>
    <col min="12026" max="12026" width="18" style="18" customWidth="1"/>
    <col min="12027" max="12027" width="5.42578125" style="18" customWidth="1"/>
    <col min="12028" max="12028" width="11.42578125" style="18"/>
    <col min="12029" max="12029" width="14" style="18" customWidth="1"/>
    <col min="12030" max="12030" width="10.85546875" style="18" customWidth="1"/>
    <col min="12031" max="12031" width="10.140625" style="18" customWidth="1"/>
    <col min="12032" max="12032" width="7.7109375" style="18" customWidth="1"/>
    <col min="12033" max="12033" width="13.7109375" style="18" customWidth="1"/>
    <col min="12034" max="12280" width="11.42578125" style="18"/>
    <col min="12281" max="12281" width="6.140625" style="18" customWidth="1"/>
    <col min="12282" max="12282" width="18" style="18" customWidth="1"/>
    <col min="12283" max="12283" width="5.42578125" style="18" customWidth="1"/>
    <col min="12284" max="12284" width="11.42578125" style="18"/>
    <col min="12285" max="12285" width="14" style="18" customWidth="1"/>
    <col min="12286" max="12286" width="10.85546875" style="18" customWidth="1"/>
    <col min="12287" max="12287" width="10.140625" style="18" customWidth="1"/>
    <col min="12288" max="12288" width="7.7109375" style="18" customWidth="1"/>
    <col min="12289" max="12289" width="13.7109375" style="18" customWidth="1"/>
    <col min="12290" max="12536" width="11.42578125" style="18"/>
    <col min="12537" max="12537" width="6.140625" style="18" customWidth="1"/>
    <col min="12538" max="12538" width="18" style="18" customWidth="1"/>
    <col min="12539" max="12539" width="5.42578125" style="18" customWidth="1"/>
    <col min="12540" max="12540" width="11.42578125" style="18"/>
    <col min="12541" max="12541" width="14" style="18" customWidth="1"/>
    <col min="12542" max="12542" width="10.85546875" style="18" customWidth="1"/>
    <col min="12543" max="12543" width="10.140625" style="18" customWidth="1"/>
    <col min="12544" max="12544" width="7.7109375" style="18" customWidth="1"/>
    <col min="12545" max="12545" width="13.7109375" style="18" customWidth="1"/>
    <col min="12546" max="12792" width="11.42578125" style="18"/>
    <col min="12793" max="12793" width="6.140625" style="18" customWidth="1"/>
    <col min="12794" max="12794" width="18" style="18" customWidth="1"/>
    <col min="12795" max="12795" width="5.42578125" style="18" customWidth="1"/>
    <col min="12796" max="12796" width="11.42578125" style="18"/>
    <col min="12797" max="12797" width="14" style="18" customWidth="1"/>
    <col min="12798" max="12798" width="10.85546875" style="18" customWidth="1"/>
    <col min="12799" max="12799" width="10.140625" style="18" customWidth="1"/>
    <col min="12800" max="12800" width="7.7109375" style="18" customWidth="1"/>
    <col min="12801" max="12801" width="13.7109375" style="18" customWidth="1"/>
    <col min="12802" max="13048" width="11.42578125" style="18"/>
    <col min="13049" max="13049" width="6.140625" style="18" customWidth="1"/>
    <col min="13050" max="13050" width="18" style="18" customWidth="1"/>
    <col min="13051" max="13051" width="5.42578125" style="18" customWidth="1"/>
    <col min="13052" max="13052" width="11.42578125" style="18"/>
    <col min="13053" max="13053" width="14" style="18" customWidth="1"/>
    <col min="13054" max="13054" width="10.85546875" style="18" customWidth="1"/>
    <col min="13055" max="13055" width="10.140625" style="18" customWidth="1"/>
    <col min="13056" max="13056" width="7.7109375" style="18" customWidth="1"/>
    <col min="13057" max="13057" width="13.7109375" style="18" customWidth="1"/>
    <col min="13058" max="13304" width="11.42578125" style="18"/>
    <col min="13305" max="13305" width="6.140625" style="18" customWidth="1"/>
    <col min="13306" max="13306" width="18" style="18" customWidth="1"/>
    <col min="13307" max="13307" width="5.42578125" style="18" customWidth="1"/>
    <col min="13308" max="13308" width="11.42578125" style="18"/>
    <col min="13309" max="13309" width="14" style="18" customWidth="1"/>
    <col min="13310" max="13310" width="10.85546875" style="18" customWidth="1"/>
    <col min="13311" max="13311" width="10.140625" style="18" customWidth="1"/>
    <col min="13312" max="13312" width="7.7109375" style="18" customWidth="1"/>
    <col min="13313" max="13313" width="13.7109375" style="18" customWidth="1"/>
    <col min="13314" max="13560" width="11.42578125" style="18"/>
    <col min="13561" max="13561" width="6.140625" style="18" customWidth="1"/>
    <col min="13562" max="13562" width="18" style="18" customWidth="1"/>
    <col min="13563" max="13563" width="5.42578125" style="18" customWidth="1"/>
    <col min="13564" max="13564" width="11.42578125" style="18"/>
    <col min="13565" max="13565" width="14" style="18" customWidth="1"/>
    <col min="13566" max="13566" width="10.85546875" style="18" customWidth="1"/>
    <col min="13567" max="13567" width="10.140625" style="18" customWidth="1"/>
    <col min="13568" max="13568" width="7.7109375" style="18" customWidth="1"/>
    <col min="13569" max="13569" width="13.7109375" style="18" customWidth="1"/>
    <col min="13570" max="13816" width="11.42578125" style="18"/>
    <col min="13817" max="13817" width="6.140625" style="18" customWidth="1"/>
    <col min="13818" max="13818" width="18" style="18" customWidth="1"/>
    <col min="13819" max="13819" width="5.42578125" style="18" customWidth="1"/>
    <col min="13820" max="13820" width="11.42578125" style="18"/>
    <col min="13821" max="13821" width="14" style="18" customWidth="1"/>
    <col min="13822" max="13822" width="10.85546875" style="18" customWidth="1"/>
    <col min="13823" max="13823" width="10.140625" style="18" customWidth="1"/>
    <col min="13824" max="13824" width="7.7109375" style="18" customWidth="1"/>
    <col min="13825" max="13825" width="13.7109375" style="18" customWidth="1"/>
    <col min="13826" max="14072" width="11.42578125" style="18"/>
    <col min="14073" max="14073" width="6.140625" style="18" customWidth="1"/>
    <col min="14074" max="14074" width="18" style="18" customWidth="1"/>
    <col min="14075" max="14075" width="5.42578125" style="18" customWidth="1"/>
    <col min="14076" max="14076" width="11.42578125" style="18"/>
    <col min="14077" max="14077" width="14" style="18" customWidth="1"/>
    <col min="14078" max="14078" width="10.85546875" style="18" customWidth="1"/>
    <col min="14079" max="14079" width="10.140625" style="18" customWidth="1"/>
    <col min="14080" max="14080" width="7.7109375" style="18" customWidth="1"/>
    <col min="14081" max="14081" width="13.7109375" style="18" customWidth="1"/>
    <col min="14082" max="14328" width="11.42578125" style="18"/>
    <col min="14329" max="14329" width="6.140625" style="18" customWidth="1"/>
    <col min="14330" max="14330" width="18" style="18" customWidth="1"/>
    <col min="14331" max="14331" width="5.42578125" style="18" customWidth="1"/>
    <col min="14332" max="14332" width="11.42578125" style="18"/>
    <col min="14333" max="14333" width="14" style="18" customWidth="1"/>
    <col min="14334" max="14334" width="10.85546875" style="18" customWidth="1"/>
    <col min="14335" max="14335" width="10.140625" style="18" customWidth="1"/>
    <col min="14336" max="14336" width="7.7109375" style="18" customWidth="1"/>
    <col min="14337" max="14337" width="13.7109375" style="18" customWidth="1"/>
    <col min="14338" max="14584" width="11.42578125" style="18"/>
    <col min="14585" max="14585" width="6.140625" style="18" customWidth="1"/>
    <col min="14586" max="14586" width="18" style="18" customWidth="1"/>
    <col min="14587" max="14587" width="5.42578125" style="18" customWidth="1"/>
    <col min="14588" max="14588" width="11.42578125" style="18"/>
    <col min="14589" max="14589" width="14" style="18" customWidth="1"/>
    <col min="14590" max="14590" width="10.85546875" style="18" customWidth="1"/>
    <col min="14591" max="14591" width="10.140625" style="18" customWidth="1"/>
    <col min="14592" max="14592" width="7.7109375" style="18" customWidth="1"/>
    <col min="14593" max="14593" width="13.7109375" style="18" customWidth="1"/>
    <col min="14594" max="14840" width="11.42578125" style="18"/>
    <col min="14841" max="14841" width="6.140625" style="18" customWidth="1"/>
    <col min="14842" max="14842" width="18" style="18" customWidth="1"/>
    <col min="14843" max="14843" width="5.42578125" style="18" customWidth="1"/>
    <col min="14844" max="14844" width="11.42578125" style="18"/>
    <col min="14845" max="14845" width="14" style="18" customWidth="1"/>
    <col min="14846" max="14846" width="10.85546875" style="18" customWidth="1"/>
    <col min="14847" max="14847" width="10.140625" style="18" customWidth="1"/>
    <col min="14848" max="14848" width="7.7109375" style="18" customWidth="1"/>
    <col min="14849" max="14849" width="13.7109375" style="18" customWidth="1"/>
    <col min="14850" max="15096" width="11.42578125" style="18"/>
    <col min="15097" max="15097" width="6.140625" style="18" customWidth="1"/>
    <col min="15098" max="15098" width="18" style="18" customWidth="1"/>
    <col min="15099" max="15099" width="5.42578125" style="18" customWidth="1"/>
    <col min="15100" max="15100" width="11.42578125" style="18"/>
    <col min="15101" max="15101" width="14" style="18" customWidth="1"/>
    <col min="15102" max="15102" width="10.85546875" style="18" customWidth="1"/>
    <col min="15103" max="15103" width="10.140625" style="18" customWidth="1"/>
    <col min="15104" max="15104" width="7.7109375" style="18" customWidth="1"/>
    <col min="15105" max="15105" width="13.7109375" style="18" customWidth="1"/>
    <col min="15106" max="15352" width="11.42578125" style="18"/>
    <col min="15353" max="15353" width="6.140625" style="18" customWidth="1"/>
    <col min="15354" max="15354" width="18" style="18" customWidth="1"/>
    <col min="15355" max="15355" width="5.42578125" style="18" customWidth="1"/>
    <col min="15356" max="15356" width="11.42578125" style="18"/>
    <col min="15357" max="15357" width="14" style="18" customWidth="1"/>
    <col min="15358" max="15358" width="10.85546875" style="18" customWidth="1"/>
    <col min="15359" max="15359" width="10.140625" style="18" customWidth="1"/>
    <col min="15360" max="15360" width="7.7109375" style="18" customWidth="1"/>
    <col min="15361" max="15361" width="13.7109375" style="18" customWidth="1"/>
    <col min="15362" max="15608" width="11.42578125" style="18"/>
    <col min="15609" max="15609" width="6.140625" style="18" customWidth="1"/>
    <col min="15610" max="15610" width="18" style="18" customWidth="1"/>
    <col min="15611" max="15611" width="5.42578125" style="18" customWidth="1"/>
    <col min="15612" max="15612" width="11.42578125" style="18"/>
    <col min="15613" max="15613" width="14" style="18" customWidth="1"/>
    <col min="15614" max="15614" width="10.85546875" style="18" customWidth="1"/>
    <col min="15615" max="15615" width="10.140625" style="18" customWidth="1"/>
    <col min="15616" max="15616" width="7.7109375" style="18" customWidth="1"/>
    <col min="15617" max="15617" width="13.7109375" style="18" customWidth="1"/>
    <col min="15618" max="15864" width="11.42578125" style="18"/>
    <col min="15865" max="15865" width="6.140625" style="18" customWidth="1"/>
    <col min="15866" max="15866" width="18" style="18" customWidth="1"/>
    <col min="15867" max="15867" width="5.42578125" style="18" customWidth="1"/>
    <col min="15868" max="15868" width="11.42578125" style="18"/>
    <col min="15869" max="15869" width="14" style="18" customWidth="1"/>
    <col min="15870" max="15870" width="10.85546875" style="18" customWidth="1"/>
    <col min="15871" max="15871" width="10.140625" style="18" customWidth="1"/>
    <col min="15872" max="15872" width="7.7109375" style="18" customWidth="1"/>
    <col min="15873" max="15873" width="13.7109375" style="18" customWidth="1"/>
    <col min="15874" max="16120" width="11.42578125" style="18"/>
    <col min="16121" max="16121" width="6.140625" style="18" customWidth="1"/>
    <col min="16122" max="16122" width="18" style="18" customWidth="1"/>
    <col min="16123" max="16123" width="5.42578125" style="18" customWidth="1"/>
    <col min="16124" max="16124" width="11.42578125" style="18"/>
    <col min="16125" max="16125" width="14" style="18" customWidth="1"/>
    <col min="16126" max="16126" width="10.85546875" style="18" customWidth="1"/>
    <col min="16127" max="16127" width="10.140625" style="18" customWidth="1"/>
    <col min="16128" max="16128" width="7.7109375" style="18" customWidth="1"/>
    <col min="16129" max="16129" width="13.7109375" style="18" customWidth="1"/>
    <col min="16130" max="16384" width="11.42578125" style="18"/>
  </cols>
  <sheetData>
    <row r="1" spans="1:28" s="3" customFormat="1" ht="31.5" customHeight="1" thickBot="1" x14ac:dyDescent="0.25">
      <c r="B1" s="97" t="s">
        <v>0</v>
      </c>
      <c r="C1" s="98"/>
      <c r="D1" s="98"/>
      <c r="E1" s="98"/>
      <c r="F1" s="98"/>
      <c r="G1" s="98"/>
      <c r="H1" s="98"/>
      <c r="I1" s="98"/>
      <c r="J1" s="98"/>
      <c r="K1" s="98"/>
      <c r="L1" s="98"/>
      <c r="M1" s="98"/>
      <c r="N1" s="98"/>
      <c r="O1" s="98"/>
      <c r="P1" s="98"/>
      <c r="Q1" s="98"/>
      <c r="R1" s="98"/>
      <c r="S1" s="98"/>
      <c r="T1" s="98"/>
      <c r="U1" s="98"/>
      <c r="V1" s="98"/>
      <c r="W1" s="98"/>
      <c r="X1" s="98"/>
      <c r="Y1" s="98"/>
      <c r="Z1" s="1"/>
      <c r="AA1" s="2"/>
    </row>
    <row r="2" spans="1:28" s="3" customFormat="1" ht="23.25" customHeight="1" x14ac:dyDescent="0.2">
      <c r="B2" s="4" t="s">
        <v>1</v>
      </c>
      <c r="C2" s="5">
        <v>2024</v>
      </c>
      <c r="D2" s="28">
        <v>2023</v>
      </c>
      <c r="E2" s="6">
        <v>2022</v>
      </c>
      <c r="F2" s="6">
        <v>2021</v>
      </c>
      <c r="G2" s="6" t="s">
        <v>2</v>
      </c>
      <c r="H2" s="45">
        <v>2018</v>
      </c>
      <c r="I2" s="7">
        <v>2017</v>
      </c>
      <c r="J2" s="7">
        <v>2016</v>
      </c>
      <c r="K2" s="7">
        <v>2015</v>
      </c>
      <c r="L2" s="7" t="s">
        <v>3</v>
      </c>
      <c r="M2" s="7" t="s">
        <v>4</v>
      </c>
      <c r="N2" s="7" t="s">
        <v>5</v>
      </c>
      <c r="O2" s="7" t="s">
        <v>6</v>
      </c>
      <c r="P2" s="7" t="s">
        <v>7</v>
      </c>
      <c r="Q2" s="7" t="s">
        <v>8</v>
      </c>
      <c r="R2" s="7" t="s">
        <v>9</v>
      </c>
      <c r="S2" s="7" t="s">
        <v>10</v>
      </c>
      <c r="T2" s="7" t="s">
        <v>11</v>
      </c>
      <c r="U2" s="7" t="s">
        <v>12</v>
      </c>
      <c r="V2" s="7" t="s">
        <v>13</v>
      </c>
      <c r="W2" s="7" t="s">
        <v>14</v>
      </c>
      <c r="X2" s="7" t="s">
        <v>15</v>
      </c>
      <c r="Y2" s="7" t="s">
        <v>16</v>
      </c>
      <c r="Z2" s="8" t="s">
        <v>17</v>
      </c>
      <c r="AA2" s="29" t="s">
        <v>18</v>
      </c>
    </row>
    <row r="3" spans="1:28" s="3" customFormat="1" ht="23.25" customHeight="1" thickBot="1" x14ac:dyDescent="0.25">
      <c r="B3" s="9" t="s">
        <v>19</v>
      </c>
      <c r="C3" s="61">
        <f>+L45</f>
        <v>0.93142857142857127</v>
      </c>
      <c r="D3" s="10">
        <v>0.85</v>
      </c>
      <c r="E3" s="56">
        <v>0.90480000000000005</v>
      </c>
      <c r="F3" s="10">
        <v>0.86839999999999995</v>
      </c>
      <c r="G3" s="10">
        <f>91/106</f>
        <v>0.85849056603773588</v>
      </c>
      <c r="H3" s="46">
        <f>47/62</f>
        <v>0.75806451612903225</v>
      </c>
      <c r="I3" s="11">
        <f>44/52</f>
        <v>0.84615384615384615</v>
      </c>
      <c r="J3" s="11">
        <f>50/72</f>
        <v>0.69444444444444442</v>
      </c>
      <c r="K3" s="11">
        <f>50/72</f>
        <v>0.69444444444444442</v>
      </c>
      <c r="L3" s="11">
        <f>64/115</f>
        <v>0.55652173913043479</v>
      </c>
      <c r="M3" s="51">
        <f>41/112</f>
        <v>0.36607142857142855</v>
      </c>
      <c r="N3" s="11">
        <f>47/62</f>
        <v>0.75806451612903225</v>
      </c>
      <c r="O3" s="11">
        <f>39/62</f>
        <v>0.62903225806451613</v>
      </c>
      <c r="P3" s="12">
        <f>56/65</f>
        <v>0.86153846153846159</v>
      </c>
      <c r="Q3" s="12">
        <v>0.7077</v>
      </c>
      <c r="R3" s="12">
        <f>47/63</f>
        <v>0.74603174603174605</v>
      </c>
      <c r="S3" s="12">
        <f>102/118</f>
        <v>0.86440677966101698</v>
      </c>
      <c r="T3" s="12">
        <f>50/51</f>
        <v>0.98039215686274506</v>
      </c>
      <c r="U3" s="12">
        <f>145/159</f>
        <v>0.91194968553459121</v>
      </c>
      <c r="V3" s="13">
        <v>0.85370000000000001</v>
      </c>
      <c r="W3" s="13">
        <v>0.80489999999999995</v>
      </c>
      <c r="X3" s="13">
        <v>0.83899999999999997</v>
      </c>
      <c r="Y3" s="13">
        <v>0.80649999999999999</v>
      </c>
      <c r="Z3" s="13" t="s">
        <v>20</v>
      </c>
      <c r="AA3" s="30">
        <v>0.69</v>
      </c>
    </row>
    <row r="4" spans="1:28" s="3" customFormat="1" ht="23.25" customHeight="1" thickBot="1" x14ac:dyDescent="0.25">
      <c r="B4" s="14" t="s">
        <v>21</v>
      </c>
      <c r="C4" s="37">
        <f>+D45</f>
        <v>35</v>
      </c>
      <c r="D4" s="31">
        <v>27</v>
      </c>
      <c r="E4" s="57">
        <v>21</v>
      </c>
      <c r="F4" s="15">
        <v>27</v>
      </c>
      <c r="G4" s="15">
        <v>33</v>
      </c>
      <c r="H4" s="47">
        <v>30</v>
      </c>
      <c r="I4" s="15">
        <v>23</v>
      </c>
      <c r="J4" s="15">
        <v>22</v>
      </c>
      <c r="K4" s="15">
        <v>27</v>
      </c>
      <c r="L4" s="16">
        <v>40</v>
      </c>
      <c r="M4" s="52"/>
      <c r="N4" s="16">
        <v>20</v>
      </c>
      <c r="O4" s="17"/>
      <c r="P4" s="99">
        <v>28</v>
      </c>
      <c r="Q4" s="100"/>
      <c r="R4" s="16"/>
      <c r="S4" s="17"/>
      <c r="T4" s="15"/>
      <c r="U4" s="15"/>
      <c r="V4" s="15"/>
      <c r="W4" s="15"/>
      <c r="X4" s="15"/>
      <c r="Y4" s="15"/>
      <c r="Z4" s="15"/>
      <c r="AA4" s="15"/>
    </row>
    <row r="5" spans="1:28" s="3" customFormat="1" ht="23.25" customHeight="1" thickBot="1" x14ac:dyDescent="0.25">
      <c r="B5" s="27"/>
      <c r="C5" s="38"/>
      <c r="D5" s="25"/>
      <c r="E5" s="58"/>
      <c r="F5" s="25"/>
      <c r="G5" s="25"/>
      <c r="H5" s="48"/>
      <c r="I5" s="25"/>
      <c r="J5" s="25"/>
      <c r="K5" s="25"/>
      <c r="L5" s="25"/>
      <c r="M5" s="53"/>
      <c r="N5" s="25"/>
      <c r="O5" s="25"/>
      <c r="P5" s="25"/>
      <c r="Q5" s="25"/>
      <c r="R5" s="25"/>
      <c r="S5" s="25"/>
      <c r="T5" s="25"/>
      <c r="U5" s="25"/>
      <c r="V5" s="25"/>
      <c r="W5" s="25"/>
      <c r="X5" s="25"/>
      <c r="Y5" s="25"/>
      <c r="Z5" s="25"/>
    </row>
    <row r="6" spans="1:28" ht="30.75" customHeight="1" thickBot="1" x14ac:dyDescent="0.3">
      <c r="A6" s="18" t="s">
        <v>178</v>
      </c>
      <c r="B6" s="18" t="s">
        <v>1</v>
      </c>
      <c r="C6" s="88" t="s">
        <v>31</v>
      </c>
      <c r="D6" s="101"/>
      <c r="E6" s="101"/>
      <c r="F6" s="89"/>
      <c r="G6" s="89"/>
      <c r="H6" s="89"/>
      <c r="I6" s="89"/>
      <c r="J6" s="89"/>
      <c r="K6" s="89"/>
      <c r="L6" s="62"/>
      <c r="M6" s="63"/>
    </row>
    <row r="7" spans="1:28" ht="32.25" customHeight="1" x14ac:dyDescent="0.25">
      <c r="C7" s="90" t="s">
        <v>22</v>
      </c>
      <c r="D7" s="95" t="s">
        <v>23</v>
      </c>
      <c r="E7" s="96"/>
      <c r="F7" s="92" t="s">
        <v>67</v>
      </c>
      <c r="G7" s="92" t="s">
        <v>24</v>
      </c>
      <c r="H7" s="93" t="s">
        <v>69</v>
      </c>
      <c r="I7" s="93" t="s">
        <v>181</v>
      </c>
      <c r="J7" s="93"/>
      <c r="K7" s="93"/>
      <c r="L7" s="94" t="s">
        <v>25</v>
      </c>
      <c r="M7" s="87" t="s">
        <v>122</v>
      </c>
    </row>
    <row r="8" spans="1:28" ht="20.25" customHeight="1" x14ac:dyDescent="0.25">
      <c r="C8" s="91"/>
      <c r="D8" s="19" t="s">
        <v>44</v>
      </c>
      <c r="E8" s="44" t="s">
        <v>43</v>
      </c>
      <c r="F8" s="92"/>
      <c r="G8" s="92"/>
      <c r="H8" s="93"/>
      <c r="I8" s="35" t="s">
        <v>26</v>
      </c>
      <c r="J8" s="35" t="s">
        <v>22</v>
      </c>
      <c r="K8" s="35" t="s">
        <v>27</v>
      </c>
      <c r="L8" s="94"/>
      <c r="M8" s="87"/>
    </row>
    <row r="9" spans="1:28" ht="20.25" customHeight="1" x14ac:dyDescent="0.25">
      <c r="A9" s="18" t="s">
        <v>178</v>
      </c>
      <c r="B9" s="18" t="s">
        <v>1</v>
      </c>
      <c r="C9" s="39" t="s">
        <v>22</v>
      </c>
      <c r="D9" s="19" t="s">
        <v>44</v>
      </c>
      <c r="E9" s="44" t="s">
        <v>43</v>
      </c>
      <c r="F9" s="34" t="s">
        <v>67</v>
      </c>
      <c r="G9" s="34" t="s">
        <v>24</v>
      </c>
      <c r="H9" s="49" t="s">
        <v>69</v>
      </c>
      <c r="I9" s="35" t="s">
        <v>176</v>
      </c>
      <c r="J9" s="35" t="s">
        <v>177</v>
      </c>
      <c r="K9" s="35" t="s">
        <v>27</v>
      </c>
      <c r="L9" s="36" t="s">
        <v>175</v>
      </c>
      <c r="M9" s="64" t="s">
        <v>122</v>
      </c>
    </row>
    <row r="10" spans="1:28" s="33" customFormat="1" ht="292.5" customHeight="1" x14ac:dyDescent="0.25">
      <c r="A10" s="33" t="s">
        <v>179</v>
      </c>
      <c r="B10" s="32">
        <v>2024</v>
      </c>
      <c r="C10" s="78" t="s">
        <v>66</v>
      </c>
      <c r="D10" s="20">
        <v>1</v>
      </c>
      <c r="E10" s="76">
        <v>615</v>
      </c>
      <c r="F10" s="74" t="s">
        <v>136</v>
      </c>
      <c r="G10" s="40" t="s">
        <v>29</v>
      </c>
      <c r="H10" s="43" t="s">
        <v>137</v>
      </c>
      <c r="I10" s="20">
        <v>1</v>
      </c>
      <c r="J10" s="20">
        <v>0</v>
      </c>
      <c r="K10" s="20">
        <v>1</v>
      </c>
      <c r="L10" s="55">
        <v>1</v>
      </c>
      <c r="M10" s="82" t="s">
        <v>138</v>
      </c>
      <c r="N10" s="77"/>
      <c r="O10" s="25"/>
      <c r="P10" s="25"/>
      <c r="Q10" s="25"/>
      <c r="R10" s="25"/>
      <c r="S10" s="25"/>
      <c r="T10" s="25"/>
      <c r="U10" s="25"/>
      <c r="V10" s="25"/>
      <c r="W10" s="25"/>
      <c r="X10" s="25"/>
      <c r="Y10" s="25"/>
      <c r="Z10" s="25"/>
      <c r="AA10" s="25"/>
      <c r="AB10" s="25"/>
    </row>
    <row r="11" spans="1:28" s="33" customFormat="1" ht="230.25" customHeight="1" x14ac:dyDescent="0.25">
      <c r="A11" s="33" t="s">
        <v>179</v>
      </c>
      <c r="B11" s="32">
        <v>2024</v>
      </c>
      <c r="C11" s="78" t="s">
        <v>34</v>
      </c>
      <c r="D11" s="20">
        <v>1</v>
      </c>
      <c r="E11" s="76">
        <v>608</v>
      </c>
      <c r="F11" s="74" t="s">
        <v>148</v>
      </c>
      <c r="G11" s="40" t="s">
        <v>29</v>
      </c>
      <c r="H11" s="43" t="s">
        <v>149</v>
      </c>
      <c r="I11" s="20">
        <v>1</v>
      </c>
      <c r="J11" s="20">
        <v>0</v>
      </c>
      <c r="K11" s="20">
        <v>1</v>
      </c>
      <c r="L11" s="55">
        <v>1</v>
      </c>
      <c r="M11" s="82" t="s">
        <v>150</v>
      </c>
      <c r="O11" s="25"/>
      <c r="P11" s="25"/>
      <c r="Q11" s="25"/>
      <c r="R11" s="25"/>
      <c r="S11" s="25"/>
      <c r="T11" s="25"/>
      <c r="U11" s="25"/>
      <c r="V11" s="25"/>
      <c r="W11" s="25"/>
      <c r="X11" s="25"/>
      <c r="Y11" s="25"/>
      <c r="Z11" s="25"/>
      <c r="AA11" s="25"/>
      <c r="AB11" s="25"/>
    </row>
    <row r="12" spans="1:28" s="33" customFormat="1" ht="56.25" customHeight="1" x14ac:dyDescent="0.25">
      <c r="A12" s="33" t="s">
        <v>179</v>
      </c>
      <c r="B12" s="32">
        <v>2024</v>
      </c>
      <c r="C12" s="78" t="s">
        <v>152</v>
      </c>
      <c r="D12" s="20">
        <v>1</v>
      </c>
      <c r="E12" s="76">
        <v>606</v>
      </c>
      <c r="F12" s="74" t="s">
        <v>151</v>
      </c>
      <c r="G12" s="40" t="s">
        <v>29</v>
      </c>
      <c r="H12" s="43" t="s">
        <v>154</v>
      </c>
      <c r="I12" s="20">
        <v>4</v>
      </c>
      <c r="J12" s="20">
        <v>0</v>
      </c>
      <c r="K12" s="20">
        <v>4</v>
      </c>
      <c r="L12" s="55">
        <v>1</v>
      </c>
      <c r="M12" s="82" t="s">
        <v>153</v>
      </c>
      <c r="O12" s="25"/>
      <c r="P12" s="25"/>
      <c r="Q12" s="25"/>
      <c r="R12" s="25"/>
      <c r="S12" s="25"/>
      <c r="T12" s="25"/>
      <c r="U12" s="25"/>
      <c r="V12" s="25"/>
      <c r="W12" s="25"/>
      <c r="X12" s="25"/>
      <c r="Y12" s="25"/>
      <c r="Z12" s="25"/>
      <c r="AA12" s="25"/>
      <c r="AB12" s="25"/>
    </row>
    <row r="13" spans="1:28" s="33" customFormat="1" ht="106.5" customHeight="1" x14ac:dyDescent="0.25">
      <c r="A13" s="33" t="s">
        <v>180</v>
      </c>
      <c r="B13" s="32">
        <v>2024</v>
      </c>
      <c r="C13" s="78" t="s">
        <v>73</v>
      </c>
      <c r="D13" s="20">
        <v>1</v>
      </c>
      <c r="E13" s="76">
        <v>600</v>
      </c>
      <c r="F13" s="73" t="s">
        <v>61</v>
      </c>
      <c r="G13" s="40" t="s">
        <v>119</v>
      </c>
      <c r="H13" s="43" t="s">
        <v>74</v>
      </c>
      <c r="I13" s="20">
        <v>3</v>
      </c>
      <c r="J13" s="20">
        <v>3</v>
      </c>
      <c r="K13" s="20">
        <f>SUM(I13:J13)</f>
        <v>6</v>
      </c>
      <c r="L13" s="55">
        <v>0.5</v>
      </c>
      <c r="M13" s="85" t="s">
        <v>134</v>
      </c>
      <c r="O13" s="25"/>
      <c r="P13" s="25"/>
      <c r="Q13" s="25"/>
      <c r="R13" s="25"/>
      <c r="S13" s="25"/>
      <c r="T13" s="25"/>
      <c r="U13" s="25"/>
      <c r="V13" s="25"/>
      <c r="W13" s="25"/>
      <c r="X13" s="25"/>
      <c r="Y13" s="25"/>
      <c r="Z13" s="25"/>
      <c r="AA13" s="25"/>
      <c r="AB13" s="25"/>
    </row>
    <row r="14" spans="1:28" s="33" customFormat="1" ht="118.5" customHeight="1" x14ac:dyDescent="0.25">
      <c r="A14" s="33" t="s">
        <v>179</v>
      </c>
      <c r="B14" s="32">
        <v>2024</v>
      </c>
      <c r="C14" s="78" t="s">
        <v>76</v>
      </c>
      <c r="D14" s="20">
        <v>1</v>
      </c>
      <c r="E14" s="76">
        <v>568</v>
      </c>
      <c r="F14" s="73" t="s">
        <v>45</v>
      </c>
      <c r="G14" s="40" t="s">
        <v>119</v>
      </c>
      <c r="H14" s="43" t="s">
        <v>75</v>
      </c>
      <c r="I14" s="20">
        <v>2</v>
      </c>
      <c r="J14" s="20">
        <v>0</v>
      </c>
      <c r="K14" s="20">
        <v>2</v>
      </c>
      <c r="L14" s="55">
        <v>1</v>
      </c>
      <c r="M14" s="82" t="s">
        <v>121</v>
      </c>
      <c r="O14" s="25"/>
      <c r="P14" s="25"/>
      <c r="Q14" s="25"/>
      <c r="R14" s="25"/>
      <c r="S14" s="25"/>
      <c r="T14" s="25"/>
      <c r="U14" s="25"/>
      <c r="V14" s="25"/>
      <c r="W14" s="25"/>
      <c r="X14" s="25"/>
      <c r="Y14" s="25"/>
      <c r="Z14" s="25"/>
      <c r="AA14" s="25"/>
      <c r="AB14" s="25"/>
    </row>
    <row r="15" spans="1:28" s="33" customFormat="1" ht="67.5" customHeight="1" x14ac:dyDescent="0.25">
      <c r="A15" s="33" t="s">
        <v>180</v>
      </c>
      <c r="B15" s="32">
        <v>2024</v>
      </c>
      <c r="C15" s="78" t="s">
        <v>143</v>
      </c>
      <c r="D15" s="20">
        <v>1</v>
      </c>
      <c r="E15" s="76">
        <v>610</v>
      </c>
      <c r="F15" s="74" t="s">
        <v>142</v>
      </c>
      <c r="G15" s="40" t="s">
        <v>119</v>
      </c>
      <c r="H15" s="43" t="s">
        <v>147</v>
      </c>
      <c r="I15" s="20">
        <v>1</v>
      </c>
      <c r="J15" s="20">
        <v>0</v>
      </c>
      <c r="K15" s="20">
        <v>1</v>
      </c>
      <c r="L15" s="55">
        <v>1</v>
      </c>
      <c r="M15" s="86"/>
      <c r="O15" s="25"/>
      <c r="P15" s="25"/>
      <c r="Q15" s="25"/>
      <c r="R15" s="25"/>
      <c r="S15" s="25"/>
      <c r="T15" s="25"/>
      <c r="U15" s="25"/>
      <c r="V15" s="25"/>
      <c r="W15" s="25"/>
      <c r="X15" s="25"/>
      <c r="Y15" s="25"/>
      <c r="Z15" s="25"/>
      <c r="AA15" s="25"/>
      <c r="AB15" s="25"/>
    </row>
    <row r="16" spans="1:28" s="33" customFormat="1" ht="54" customHeight="1" x14ac:dyDescent="0.25">
      <c r="A16" s="33" t="s">
        <v>179</v>
      </c>
      <c r="B16" s="32">
        <v>2023</v>
      </c>
      <c r="C16" s="79" t="s">
        <v>172</v>
      </c>
      <c r="D16" s="20">
        <v>1</v>
      </c>
      <c r="E16" s="76">
        <v>534</v>
      </c>
      <c r="F16" s="73" t="s">
        <v>168</v>
      </c>
      <c r="G16" s="40" t="s">
        <v>119</v>
      </c>
      <c r="H16" s="43" t="s">
        <v>173</v>
      </c>
      <c r="I16" s="20">
        <v>1</v>
      </c>
      <c r="J16" s="20">
        <v>0</v>
      </c>
      <c r="K16" s="20">
        <v>1</v>
      </c>
      <c r="L16" s="55">
        <v>1</v>
      </c>
      <c r="M16" s="83" t="s">
        <v>169</v>
      </c>
      <c r="O16" s="25"/>
      <c r="P16" s="25"/>
      <c r="Q16" s="25"/>
      <c r="R16" s="25"/>
      <c r="S16" s="25"/>
      <c r="T16" s="25"/>
      <c r="U16" s="25"/>
      <c r="V16" s="25"/>
      <c r="W16" s="25"/>
      <c r="X16" s="25"/>
      <c r="Y16" s="25"/>
      <c r="Z16" s="25"/>
      <c r="AA16" s="25"/>
      <c r="AB16" s="25"/>
    </row>
    <row r="17" spans="1:28" s="33" customFormat="1" ht="211.5" customHeight="1" x14ac:dyDescent="0.25">
      <c r="A17" s="33" t="s">
        <v>179</v>
      </c>
      <c r="B17" s="32">
        <v>2023</v>
      </c>
      <c r="C17" s="79" t="s">
        <v>114</v>
      </c>
      <c r="D17" s="20">
        <v>1</v>
      </c>
      <c r="E17" s="76">
        <v>553</v>
      </c>
      <c r="F17" s="74" t="s">
        <v>109</v>
      </c>
      <c r="G17" s="60" t="s">
        <v>119</v>
      </c>
      <c r="H17" s="43" t="s">
        <v>108</v>
      </c>
      <c r="I17" s="20">
        <v>1</v>
      </c>
      <c r="J17" s="20">
        <v>0</v>
      </c>
      <c r="K17" s="20">
        <f t="shared" ref="K17:K25" si="0">SUM(I17:J17)</f>
        <v>1</v>
      </c>
      <c r="L17" s="55">
        <v>1</v>
      </c>
      <c r="M17" s="83" t="s">
        <v>174</v>
      </c>
      <c r="O17" s="25"/>
      <c r="P17" s="25"/>
      <c r="Q17" s="25"/>
      <c r="R17" s="25"/>
      <c r="S17" s="25"/>
      <c r="T17" s="25"/>
      <c r="U17" s="25"/>
      <c r="V17" s="25"/>
      <c r="W17" s="25"/>
      <c r="X17" s="25"/>
      <c r="Y17" s="25"/>
      <c r="Z17" s="25"/>
      <c r="AA17" s="25"/>
      <c r="AB17" s="25"/>
    </row>
    <row r="18" spans="1:28" s="33" customFormat="1" ht="132" customHeight="1" x14ac:dyDescent="0.25">
      <c r="A18" s="33" t="s">
        <v>179</v>
      </c>
      <c r="B18" s="32">
        <v>2024</v>
      </c>
      <c r="C18" s="78" t="s">
        <v>34</v>
      </c>
      <c r="D18" s="20">
        <v>1</v>
      </c>
      <c r="E18" s="76">
        <v>573</v>
      </c>
      <c r="F18" s="73" t="s">
        <v>47</v>
      </c>
      <c r="G18" s="40" t="s">
        <v>118</v>
      </c>
      <c r="H18" s="43" t="s">
        <v>70</v>
      </c>
      <c r="I18" s="20">
        <v>1</v>
      </c>
      <c r="J18" s="20">
        <v>0</v>
      </c>
      <c r="K18" s="20">
        <f t="shared" si="0"/>
        <v>1</v>
      </c>
      <c r="L18" s="55">
        <v>1</v>
      </c>
      <c r="M18" s="83" t="s">
        <v>159</v>
      </c>
      <c r="O18" s="25"/>
      <c r="P18" s="25"/>
      <c r="Q18" s="25"/>
      <c r="R18" s="25"/>
      <c r="S18" s="25"/>
      <c r="T18" s="25"/>
      <c r="U18" s="25"/>
      <c r="V18" s="25"/>
      <c r="W18" s="25"/>
      <c r="X18" s="25"/>
      <c r="Y18" s="25"/>
      <c r="Z18" s="25"/>
      <c r="AA18" s="25"/>
      <c r="AB18" s="25"/>
    </row>
    <row r="19" spans="1:28" s="33" customFormat="1" ht="105" x14ac:dyDescent="0.25">
      <c r="A19" s="33" t="s">
        <v>179</v>
      </c>
      <c r="B19" s="32">
        <v>2024</v>
      </c>
      <c r="C19" s="78" t="s">
        <v>80</v>
      </c>
      <c r="D19" s="20">
        <v>1</v>
      </c>
      <c r="E19" s="76">
        <v>579</v>
      </c>
      <c r="F19" s="73" t="s">
        <v>51</v>
      </c>
      <c r="G19" s="40" t="s">
        <v>118</v>
      </c>
      <c r="H19" s="43" t="s">
        <v>79</v>
      </c>
      <c r="I19" s="20">
        <v>4</v>
      </c>
      <c r="J19" s="20">
        <v>0</v>
      </c>
      <c r="K19" s="20">
        <f t="shared" si="0"/>
        <v>4</v>
      </c>
      <c r="L19" s="55">
        <v>1</v>
      </c>
      <c r="M19" s="83" t="s">
        <v>130</v>
      </c>
      <c r="O19" s="25"/>
      <c r="P19" s="25"/>
      <c r="Q19" s="25"/>
      <c r="R19" s="25"/>
      <c r="S19" s="25"/>
      <c r="T19" s="25"/>
      <c r="U19" s="25"/>
      <c r="V19" s="25"/>
      <c r="W19" s="25"/>
      <c r="X19" s="25"/>
      <c r="Y19" s="25"/>
      <c r="Z19" s="25"/>
      <c r="AA19" s="25"/>
      <c r="AB19" s="25"/>
    </row>
    <row r="20" spans="1:28" s="33" customFormat="1" ht="145.5" customHeight="1" x14ac:dyDescent="0.25">
      <c r="A20" s="33" t="s">
        <v>179</v>
      </c>
      <c r="B20" s="32">
        <v>2024</v>
      </c>
      <c r="C20" s="78" t="s">
        <v>33</v>
      </c>
      <c r="D20" s="20">
        <v>1</v>
      </c>
      <c r="E20" s="76">
        <v>572</v>
      </c>
      <c r="F20" s="73" t="s">
        <v>63</v>
      </c>
      <c r="G20" s="40" t="s">
        <v>118</v>
      </c>
      <c r="H20" s="43" t="s">
        <v>84</v>
      </c>
      <c r="I20" s="20">
        <v>1</v>
      </c>
      <c r="J20" s="20">
        <v>0</v>
      </c>
      <c r="K20" s="20">
        <f t="shared" si="0"/>
        <v>1</v>
      </c>
      <c r="L20" s="55">
        <v>1</v>
      </c>
      <c r="M20" s="83" t="s">
        <v>165</v>
      </c>
      <c r="O20" s="25"/>
      <c r="P20" s="25"/>
      <c r="Q20" s="25"/>
      <c r="R20" s="25"/>
      <c r="S20" s="25"/>
      <c r="T20" s="25"/>
      <c r="U20" s="25"/>
      <c r="V20" s="25"/>
      <c r="W20" s="25"/>
      <c r="X20" s="25"/>
      <c r="Y20" s="25"/>
      <c r="Z20" s="25"/>
      <c r="AA20" s="25"/>
      <c r="AB20" s="25"/>
    </row>
    <row r="21" spans="1:28" s="33" customFormat="1" ht="294.75" customHeight="1" x14ac:dyDescent="0.25">
      <c r="A21" s="33" t="s">
        <v>179</v>
      </c>
      <c r="B21" s="32">
        <v>2024</v>
      </c>
      <c r="C21" s="78" t="s">
        <v>86</v>
      </c>
      <c r="D21" s="20">
        <v>1</v>
      </c>
      <c r="E21" s="76">
        <v>603</v>
      </c>
      <c r="F21" s="73" t="s">
        <v>62</v>
      </c>
      <c r="G21" s="40" t="s">
        <v>118</v>
      </c>
      <c r="H21" s="43" t="s">
        <v>87</v>
      </c>
      <c r="I21" s="20">
        <v>2</v>
      </c>
      <c r="J21" s="20">
        <v>0</v>
      </c>
      <c r="K21" s="20">
        <f t="shared" si="0"/>
        <v>2</v>
      </c>
      <c r="L21" s="55">
        <v>1</v>
      </c>
      <c r="M21" s="83" t="s">
        <v>135</v>
      </c>
      <c r="O21" s="25"/>
      <c r="P21" s="25"/>
      <c r="Q21" s="25"/>
      <c r="R21" s="25"/>
      <c r="S21" s="25"/>
      <c r="T21" s="25"/>
      <c r="U21" s="25"/>
      <c r="V21" s="25"/>
      <c r="W21" s="25"/>
      <c r="X21" s="25"/>
      <c r="Y21" s="25"/>
      <c r="Z21" s="25"/>
      <c r="AA21" s="25"/>
      <c r="AB21" s="25"/>
    </row>
    <row r="22" spans="1:28" s="33" customFormat="1" ht="26.25" customHeight="1" x14ac:dyDescent="0.25">
      <c r="A22" s="33" t="s">
        <v>179</v>
      </c>
      <c r="B22" s="32">
        <v>2024</v>
      </c>
      <c r="C22" s="78" t="s">
        <v>40</v>
      </c>
      <c r="D22" s="20">
        <v>1</v>
      </c>
      <c r="E22" s="76">
        <v>588</v>
      </c>
      <c r="F22" s="73" t="s">
        <v>55</v>
      </c>
      <c r="G22" s="40" t="s">
        <v>115</v>
      </c>
      <c r="H22" s="43" t="s">
        <v>78</v>
      </c>
      <c r="I22" s="20">
        <v>2</v>
      </c>
      <c r="J22" s="20">
        <v>0</v>
      </c>
      <c r="K22" s="20">
        <f t="shared" si="0"/>
        <v>2</v>
      </c>
      <c r="L22" s="55">
        <v>1</v>
      </c>
      <c r="M22" s="83" t="s">
        <v>127</v>
      </c>
      <c r="O22" s="25"/>
      <c r="P22" s="25"/>
      <c r="Q22" s="25"/>
      <c r="R22" s="25"/>
      <c r="S22" s="25"/>
      <c r="T22" s="25"/>
      <c r="U22" s="25"/>
      <c r="V22" s="25"/>
      <c r="W22" s="25"/>
      <c r="X22" s="25"/>
      <c r="Y22" s="25"/>
      <c r="Z22" s="25"/>
      <c r="AA22" s="25"/>
      <c r="AB22" s="25"/>
    </row>
    <row r="23" spans="1:28" s="33" customFormat="1" ht="409.5" customHeight="1" x14ac:dyDescent="0.25">
      <c r="A23" s="33" t="s">
        <v>180</v>
      </c>
      <c r="B23" s="32">
        <v>2021</v>
      </c>
      <c r="C23" s="80" t="s">
        <v>99</v>
      </c>
      <c r="D23" s="20">
        <v>1</v>
      </c>
      <c r="E23" s="76">
        <v>376</v>
      </c>
      <c r="F23" s="74" t="s">
        <v>103</v>
      </c>
      <c r="G23" s="40" t="s">
        <v>115</v>
      </c>
      <c r="H23" s="43" t="s">
        <v>101</v>
      </c>
      <c r="I23" s="20">
        <v>0</v>
      </c>
      <c r="J23" s="20">
        <v>1</v>
      </c>
      <c r="K23" s="20">
        <f t="shared" si="0"/>
        <v>1</v>
      </c>
      <c r="L23" s="55">
        <v>0.95</v>
      </c>
      <c r="M23" s="85" t="s">
        <v>162</v>
      </c>
      <c r="O23" s="25"/>
      <c r="P23" s="25"/>
      <c r="Q23" s="25"/>
      <c r="R23" s="25"/>
      <c r="S23" s="25"/>
      <c r="T23" s="25"/>
      <c r="U23" s="25"/>
      <c r="V23" s="25"/>
      <c r="W23" s="25"/>
      <c r="X23" s="25"/>
      <c r="Y23" s="25"/>
      <c r="Z23" s="25"/>
      <c r="AA23" s="25"/>
      <c r="AB23" s="25"/>
    </row>
    <row r="24" spans="1:28" s="33" customFormat="1" ht="213.75" customHeight="1" x14ac:dyDescent="0.25">
      <c r="A24" s="33" t="s">
        <v>179</v>
      </c>
      <c r="B24" s="32">
        <v>2024</v>
      </c>
      <c r="C24" s="78" t="s">
        <v>71</v>
      </c>
      <c r="D24" s="20">
        <v>1</v>
      </c>
      <c r="E24" s="76">
        <v>590</v>
      </c>
      <c r="F24" s="73" t="s">
        <v>57</v>
      </c>
      <c r="G24" s="40" t="s">
        <v>28</v>
      </c>
      <c r="H24" s="43" t="s">
        <v>72</v>
      </c>
      <c r="I24" s="20">
        <v>1</v>
      </c>
      <c r="J24" s="20">
        <v>0</v>
      </c>
      <c r="K24" s="20">
        <f t="shared" si="0"/>
        <v>1</v>
      </c>
      <c r="L24" s="55">
        <v>1</v>
      </c>
      <c r="M24" s="83" t="s">
        <v>126</v>
      </c>
      <c r="O24" s="25"/>
      <c r="P24" s="25"/>
      <c r="Q24" s="25"/>
      <c r="R24" s="25"/>
      <c r="S24" s="25"/>
      <c r="T24" s="25"/>
      <c r="U24" s="25"/>
      <c r="V24" s="25"/>
      <c r="W24" s="25"/>
      <c r="X24" s="25"/>
      <c r="Y24" s="25"/>
      <c r="Z24" s="25"/>
      <c r="AA24" s="25"/>
      <c r="AB24" s="25"/>
    </row>
    <row r="25" spans="1:28" s="33" customFormat="1" ht="166.5" customHeight="1" x14ac:dyDescent="0.25">
      <c r="A25" s="33" t="s">
        <v>179</v>
      </c>
      <c r="B25" s="32">
        <v>2024</v>
      </c>
      <c r="C25" s="78" t="s">
        <v>171</v>
      </c>
      <c r="D25" s="20">
        <v>1</v>
      </c>
      <c r="E25" s="76">
        <v>577</v>
      </c>
      <c r="F25" s="74" t="s">
        <v>49</v>
      </c>
      <c r="G25" s="40" t="s">
        <v>28</v>
      </c>
      <c r="H25" s="43" t="s">
        <v>91</v>
      </c>
      <c r="I25" s="20">
        <v>1</v>
      </c>
      <c r="J25" s="20">
        <v>0</v>
      </c>
      <c r="K25" s="20">
        <f t="shared" si="0"/>
        <v>1</v>
      </c>
      <c r="L25" s="55">
        <v>1</v>
      </c>
      <c r="M25" s="83" t="s">
        <v>170</v>
      </c>
      <c r="O25" s="25"/>
      <c r="P25" s="25"/>
      <c r="Q25" s="25"/>
      <c r="R25" s="25"/>
      <c r="S25" s="25"/>
      <c r="T25" s="25"/>
      <c r="U25" s="25"/>
      <c r="V25" s="25"/>
      <c r="W25" s="25"/>
      <c r="X25" s="25"/>
      <c r="Y25" s="25"/>
      <c r="Z25" s="25"/>
      <c r="AA25" s="25"/>
      <c r="AB25" s="25"/>
    </row>
    <row r="26" spans="1:28" s="33" customFormat="1" ht="146.25" customHeight="1" x14ac:dyDescent="0.25">
      <c r="A26" s="33" t="s">
        <v>179</v>
      </c>
      <c r="B26" s="32">
        <v>2024</v>
      </c>
      <c r="C26" s="78" t="s">
        <v>110</v>
      </c>
      <c r="D26" s="20">
        <v>1</v>
      </c>
      <c r="E26" s="76">
        <v>611</v>
      </c>
      <c r="F26" s="74" t="s">
        <v>139</v>
      </c>
      <c r="G26" s="40" t="s">
        <v>28</v>
      </c>
      <c r="H26" s="43" t="s">
        <v>140</v>
      </c>
      <c r="I26" s="20">
        <v>1</v>
      </c>
      <c r="J26" s="20">
        <v>0</v>
      </c>
      <c r="K26" s="20">
        <v>1</v>
      </c>
      <c r="L26" s="55">
        <v>1</v>
      </c>
      <c r="M26" s="82" t="s">
        <v>141</v>
      </c>
      <c r="O26" s="25"/>
      <c r="P26" s="25"/>
      <c r="Q26" s="25"/>
      <c r="R26" s="25"/>
      <c r="S26" s="25"/>
      <c r="T26" s="25"/>
      <c r="U26" s="25"/>
      <c r="V26" s="25"/>
      <c r="W26" s="25"/>
      <c r="X26" s="25"/>
      <c r="Y26" s="25"/>
      <c r="Z26" s="25"/>
      <c r="AA26" s="25"/>
      <c r="AB26" s="25"/>
    </row>
    <row r="27" spans="1:28" s="33" customFormat="1" ht="409.6" customHeight="1" x14ac:dyDescent="0.25">
      <c r="A27" s="33" t="s">
        <v>180</v>
      </c>
      <c r="B27" s="32">
        <v>2024</v>
      </c>
      <c r="C27" s="78" t="s">
        <v>143</v>
      </c>
      <c r="D27" s="20">
        <v>1</v>
      </c>
      <c r="E27" s="76">
        <v>609</v>
      </c>
      <c r="F27" s="74" t="s">
        <v>144</v>
      </c>
      <c r="G27" s="40" t="s">
        <v>28</v>
      </c>
      <c r="H27" s="43" t="s">
        <v>145</v>
      </c>
      <c r="I27" s="20">
        <v>1</v>
      </c>
      <c r="J27" s="20">
        <v>0</v>
      </c>
      <c r="K27" s="20">
        <v>1</v>
      </c>
      <c r="L27" s="55">
        <v>1</v>
      </c>
      <c r="M27" s="85" t="s">
        <v>146</v>
      </c>
      <c r="O27" s="25"/>
      <c r="P27" s="25"/>
      <c r="Q27" s="25"/>
      <c r="R27" s="25"/>
      <c r="S27" s="25"/>
      <c r="T27" s="25"/>
      <c r="U27" s="25"/>
      <c r="V27" s="25"/>
      <c r="W27" s="25"/>
      <c r="X27" s="25"/>
      <c r="Y27" s="25"/>
      <c r="Z27" s="25"/>
      <c r="AA27" s="25"/>
      <c r="AB27" s="25"/>
    </row>
    <row r="28" spans="1:28" s="33" customFormat="1" ht="69.75" customHeight="1" x14ac:dyDescent="0.25">
      <c r="A28" s="33" t="s">
        <v>179</v>
      </c>
      <c r="B28" s="32">
        <v>2024</v>
      </c>
      <c r="C28" s="78" t="s">
        <v>158</v>
      </c>
      <c r="D28" s="20">
        <v>1</v>
      </c>
      <c r="E28" s="76">
        <v>602</v>
      </c>
      <c r="F28" s="74" t="s">
        <v>155</v>
      </c>
      <c r="G28" s="40" t="s">
        <v>28</v>
      </c>
      <c r="H28" s="43" t="s">
        <v>156</v>
      </c>
      <c r="I28" s="20">
        <v>1</v>
      </c>
      <c r="J28" s="20">
        <v>0</v>
      </c>
      <c r="K28" s="20">
        <v>1</v>
      </c>
      <c r="L28" s="55">
        <v>1</v>
      </c>
      <c r="M28" s="82" t="s">
        <v>157</v>
      </c>
      <c r="O28" s="25"/>
      <c r="P28" s="25"/>
      <c r="Q28" s="25"/>
      <c r="R28" s="25"/>
      <c r="S28" s="25"/>
      <c r="T28" s="25"/>
      <c r="U28" s="25"/>
      <c r="V28" s="25"/>
      <c r="W28" s="25"/>
      <c r="X28" s="25"/>
      <c r="Y28" s="25"/>
      <c r="Z28" s="25"/>
      <c r="AA28" s="25"/>
      <c r="AB28" s="25"/>
    </row>
    <row r="29" spans="1:28" s="33" customFormat="1" ht="285" customHeight="1" x14ac:dyDescent="0.25">
      <c r="A29" s="33" t="s">
        <v>179</v>
      </c>
      <c r="B29" s="32">
        <v>2023</v>
      </c>
      <c r="C29" s="79" t="s">
        <v>105</v>
      </c>
      <c r="D29" s="20">
        <v>1</v>
      </c>
      <c r="E29" s="76">
        <v>555</v>
      </c>
      <c r="F29" s="74" t="s">
        <v>107</v>
      </c>
      <c r="G29" s="40" t="s">
        <v>28</v>
      </c>
      <c r="H29" s="43" t="s">
        <v>106</v>
      </c>
      <c r="I29" s="20">
        <v>1</v>
      </c>
      <c r="J29" s="20">
        <v>0</v>
      </c>
      <c r="K29" s="20">
        <f>SUM(I29:J29)</f>
        <v>1</v>
      </c>
      <c r="L29" s="55">
        <v>1</v>
      </c>
      <c r="M29" s="83" t="s">
        <v>160</v>
      </c>
      <c r="O29" s="25"/>
      <c r="P29" s="25"/>
      <c r="Q29" s="25"/>
      <c r="R29" s="25"/>
      <c r="S29" s="25"/>
      <c r="T29" s="25"/>
      <c r="U29" s="25"/>
      <c r="V29" s="25"/>
      <c r="W29" s="25"/>
      <c r="X29" s="25"/>
      <c r="Y29" s="25"/>
      <c r="Z29" s="25"/>
      <c r="AA29" s="25"/>
      <c r="AB29" s="25"/>
    </row>
    <row r="30" spans="1:28" s="33" customFormat="1" ht="95.25" customHeight="1" x14ac:dyDescent="0.25">
      <c r="A30" s="33" t="s">
        <v>180</v>
      </c>
      <c r="B30" s="32">
        <v>2023</v>
      </c>
      <c r="C30" s="79" t="s">
        <v>100</v>
      </c>
      <c r="D30" s="20">
        <v>1</v>
      </c>
      <c r="E30" s="76">
        <v>545</v>
      </c>
      <c r="F30" s="74" t="s">
        <v>104</v>
      </c>
      <c r="G30" s="40" t="s">
        <v>28</v>
      </c>
      <c r="H30" s="43" t="s">
        <v>102</v>
      </c>
      <c r="I30" s="20">
        <v>0</v>
      </c>
      <c r="J30" s="20">
        <v>1</v>
      </c>
      <c r="K30" s="20">
        <f>SUM(I30:J30)</f>
        <v>1</v>
      </c>
      <c r="L30" s="55">
        <v>0.8</v>
      </c>
      <c r="M30" s="85" t="s">
        <v>161</v>
      </c>
      <c r="O30" s="25"/>
      <c r="P30" s="25"/>
      <c r="Q30" s="25"/>
      <c r="R30" s="25"/>
      <c r="S30" s="25"/>
      <c r="T30" s="25"/>
      <c r="U30" s="25"/>
      <c r="V30" s="25"/>
      <c r="W30" s="25"/>
      <c r="X30" s="25"/>
      <c r="Y30" s="25"/>
      <c r="Z30" s="25"/>
      <c r="AA30" s="25"/>
      <c r="AB30" s="25"/>
    </row>
    <row r="31" spans="1:28" s="33" customFormat="1" ht="155.25" customHeight="1" x14ac:dyDescent="0.25">
      <c r="A31" s="33" t="s">
        <v>179</v>
      </c>
      <c r="B31" s="32">
        <v>2023</v>
      </c>
      <c r="C31" s="79" t="s">
        <v>93</v>
      </c>
      <c r="D31" s="20">
        <v>1</v>
      </c>
      <c r="E31" s="76">
        <v>557</v>
      </c>
      <c r="F31" s="73" t="s">
        <v>120</v>
      </c>
      <c r="G31" s="40" t="s">
        <v>28</v>
      </c>
      <c r="H31" s="43" t="s">
        <v>111</v>
      </c>
      <c r="I31" s="20">
        <v>1</v>
      </c>
      <c r="J31" s="20">
        <v>0</v>
      </c>
      <c r="K31" s="20">
        <f>SUM(I31:J31)</f>
        <v>1</v>
      </c>
      <c r="L31" s="55">
        <v>1</v>
      </c>
      <c r="M31" s="83" t="s">
        <v>164</v>
      </c>
      <c r="O31" s="25"/>
      <c r="P31" s="25"/>
      <c r="Q31" s="25"/>
      <c r="R31" s="25"/>
      <c r="S31" s="25"/>
      <c r="T31" s="25"/>
      <c r="U31" s="25"/>
      <c r="V31" s="25"/>
      <c r="W31" s="25"/>
      <c r="X31" s="25"/>
      <c r="Y31" s="25"/>
      <c r="Z31" s="25"/>
      <c r="AA31" s="25"/>
      <c r="AB31" s="25"/>
    </row>
    <row r="32" spans="1:28" s="33" customFormat="1" ht="409.5" x14ac:dyDescent="0.25">
      <c r="A32" s="33" t="s">
        <v>180</v>
      </c>
      <c r="B32" s="32">
        <v>2019</v>
      </c>
      <c r="C32" s="81" t="s">
        <v>94</v>
      </c>
      <c r="D32" s="20">
        <v>1</v>
      </c>
      <c r="E32" s="76">
        <v>167</v>
      </c>
      <c r="F32" s="75" t="s">
        <v>95</v>
      </c>
      <c r="G32" s="40" t="s">
        <v>28</v>
      </c>
      <c r="H32" s="43" t="s">
        <v>112</v>
      </c>
      <c r="I32" s="20">
        <v>1</v>
      </c>
      <c r="J32" s="20">
        <v>1</v>
      </c>
      <c r="K32" s="20">
        <v>2</v>
      </c>
      <c r="L32" s="55">
        <v>0.15</v>
      </c>
      <c r="M32" s="85" t="s">
        <v>113</v>
      </c>
      <c r="O32" s="25"/>
      <c r="P32" s="25"/>
      <c r="Q32" s="25"/>
      <c r="R32" s="25"/>
      <c r="S32" s="25"/>
      <c r="T32" s="25"/>
      <c r="U32" s="25"/>
      <c r="V32" s="25"/>
      <c r="W32" s="25"/>
      <c r="X32" s="25"/>
      <c r="Y32" s="25"/>
      <c r="Z32" s="25"/>
      <c r="AA32" s="25"/>
      <c r="AB32" s="25"/>
    </row>
    <row r="33" spans="1:28" s="33" customFormat="1" ht="195" x14ac:dyDescent="0.25">
      <c r="A33" s="33" t="s">
        <v>179</v>
      </c>
      <c r="B33" s="32">
        <v>2024</v>
      </c>
      <c r="C33" s="78" t="s">
        <v>35</v>
      </c>
      <c r="D33" s="20">
        <v>1</v>
      </c>
      <c r="E33" s="76">
        <v>597</v>
      </c>
      <c r="F33" s="73" t="s">
        <v>59</v>
      </c>
      <c r="G33" s="40" t="s">
        <v>117</v>
      </c>
      <c r="H33" s="43" t="s">
        <v>68</v>
      </c>
      <c r="I33" s="20">
        <v>3</v>
      </c>
      <c r="J33" s="20">
        <v>0</v>
      </c>
      <c r="K33" s="20">
        <f>SUM(I33:J33)</f>
        <v>3</v>
      </c>
      <c r="L33" s="55">
        <v>1</v>
      </c>
      <c r="M33" s="83" t="s">
        <v>124</v>
      </c>
      <c r="O33" s="25"/>
      <c r="P33" s="25"/>
      <c r="Q33" s="25"/>
      <c r="R33" s="25"/>
      <c r="S33" s="25"/>
      <c r="T33" s="25"/>
      <c r="U33" s="25"/>
      <c r="V33" s="25"/>
      <c r="W33" s="25"/>
      <c r="X33" s="25"/>
      <c r="Y33" s="25"/>
      <c r="Z33" s="25"/>
      <c r="AA33" s="25"/>
      <c r="AB33" s="25"/>
    </row>
    <row r="34" spans="1:28" s="33" customFormat="1" ht="90" x14ac:dyDescent="0.25">
      <c r="A34" s="33" t="s">
        <v>179</v>
      </c>
      <c r="B34" s="32">
        <v>2024</v>
      </c>
      <c r="C34" s="78" t="s">
        <v>81</v>
      </c>
      <c r="D34" s="20">
        <v>1</v>
      </c>
      <c r="E34" s="76">
        <v>580</v>
      </c>
      <c r="F34" s="73" t="s">
        <v>52</v>
      </c>
      <c r="G34" s="40" t="s">
        <v>117</v>
      </c>
      <c r="H34" s="43" t="s">
        <v>79</v>
      </c>
      <c r="I34" s="20">
        <v>2</v>
      </c>
      <c r="J34" s="20">
        <v>0</v>
      </c>
      <c r="K34" s="20">
        <f>SUM(I34:J34)</f>
        <v>2</v>
      </c>
      <c r="L34" s="55">
        <v>1</v>
      </c>
      <c r="M34" s="83" t="s">
        <v>129</v>
      </c>
      <c r="O34" s="25"/>
      <c r="P34" s="25"/>
      <c r="Q34" s="25"/>
      <c r="R34" s="25"/>
      <c r="S34" s="25"/>
      <c r="T34" s="25"/>
      <c r="U34" s="25"/>
      <c r="V34" s="25"/>
      <c r="W34" s="25"/>
      <c r="X34" s="25"/>
      <c r="Y34" s="25"/>
      <c r="Z34" s="25"/>
      <c r="AA34" s="25"/>
      <c r="AB34" s="25"/>
    </row>
    <row r="35" spans="1:28" s="33" customFormat="1" ht="154.5" customHeight="1" x14ac:dyDescent="0.25">
      <c r="A35" s="33" t="s">
        <v>180</v>
      </c>
      <c r="B35" s="32">
        <v>2024</v>
      </c>
      <c r="C35" s="78" t="s">
        <v>36</v>
      </c>
      <c r="D35" s="20">
        <v>1</v>
      </c>
      <c r="E35" s="76">
        <v>576</v>
      </c>
      <c r="F35" s="73" t="s">
        <v>48</v>
      </c>
      <c r="G35" s="40" t="s">
        <v>117</v>
      </c>
      <c r="H35" s="43" t="s">
        <v>82</v>
      </c>
      <c r="I35" s="20">
        <v>3</v>
      </c>
      <c r="J35" s="20">
        <v>0</v>
      </c>
      <c r="K35" s="20">
        <f>SUM(I35:J35)</f>
        <v>3</v>
      </c>
      <c r="L35" s="55">
        <v>1</v>
      </c>
      <c r="M35" s="85" t="s">
        <v>182</v>
      </c>
      <c r="O35" s="25"/>
      <c r="P35" s="25"/>
      <c r="Q35" s="25"/>
      <c r="R35" s="25"/>
      <c r="S35" s="25"/>
      <c r="T35" s="25"/>
      <c r="U35" s="25"/>
      <c r="V35" s="25"/>
      <c r="W35" s="25"/>
      <c r="X35" s="25"/>
      <c r="Y35" s="25"/>
      <c r="Z35" s="25"/>
      <c r="AA35" s="25"/>
      <c r="AB35" s="25"/>
    </row>
    <row r="36" spans="1:28" s="33" customFormat="1" ht="216.75" customHeight="1" x14ac:dyDescent="0.25">
      <c r="A36" s="33" t="s">
        <v>179</v>
      </c>
      <c r="B36" s="32">
        <v>2024</v>
      </c>
      <c r="C36" s="78" t="s">
        <v>32</v>
      </c>
      <c r="D36" s="20">
        <v>1</v>
      </c>
      <c r="E36" s="76">
        <v>569</v>
      </c>
      <c r="F36" s="73" t="s">
        <v>46</v>
      </c>
      <c r="G36" s="40" t="s">
        <v>117</v>
      </c>
      <c r="H36" s="43" t="s">
        <v>85</v>
      </c>
      <c r="I36" s="20">
        <v>1</v>
      </c>
      <c r="J36" s="20">
        <v>0</v>
      </c>
      <c r="K36" s="20">
        <v>1</v>
      </c>
      <c r="L36" s="55">
        <v>1</v>
      </c>
      <c r="M36" s="84" t="s">
        <v>123</v>
      </c>
      <c r="O36" s="25"/>
      <c r="P36" s="25"/>
      <c r="Q36" s="25"/>
      <c r="R36" s="25"/>
      <c r="S36" s="25"/>
      <c r="T36" s="25"/>
      <c r="U36" s="25"/>
      <c r="V36" s="25"/>
      <c r="W36" s="25"/>
      <c r="X36" s="25"/>
      <c r="Y36" s="25"/>
      <c r="Z36" s="25"/>
      <c r="AA36" s="25"/>
      <c r="AB36" s="25"/>
    </row>
    <row r="37" spans="1:28" s="33" customFormat="1" ht="282.75" customHeight="1" x14ac:dyDescent="0.25">
      <c r="A37" s="33" t="s">
        <v>179</v>
      </c>
      <c r="B37" s="32">
        <v>2024</v>
      </c>
      <c r="C37" s="78" t="s">
        <v>38</v>
      </c>
      <c r="D37" s="20">
        <v>1</v>
      </c>
      <c r="E37" s="76">
        <v>581</v>
      </c>
      <c r="F37" s="73" t="s">
        <v>53</v>
      </c>
      <c r="G37" s="40" t="s">
        <v>117</v>
      </c>
      <c r="H37" s="43" t="s">
        <v>89</v>
      </c>
      <c r="I37" s="20">
        <v>1</v>
      </c>
      <c r="J37" s="20">
        <v>0</v>
      </c>
      <c r="K37" s="20">
        <f t="shared" ref="K37:K44" si="1">SUM(I37:J37)</f>
        <v>1</v>
      </c>
      <c r="L37" s="55">
        <v>1</v>
      </c>
      <c r="M37" s="83" t="s">
        <v>166</v>
      </c>
      <c r="O37" s="25"/>
      <c r="P37" s="25"/>
      <c r="Q37" s="25"/>
      <c r="R37" s="25"/>
      <c r="S37" s="25"/>
      <c r="T37" s="25"/>
      <c r="U37" s="25"/>
      <c r="V37" s="25"/>
      <c r="W37" s="25"/>
      <c r="X37" s="25"/>
      <c r="Y37" s="25"/>
      <c r="Z37" s="25"/>
      <c r="AA37" s="25"/>
      <c r="AB37" s="25"/>
    </row>
    <row r="38" spans="1:28" s="33" customFormat="1" ht="195" x14ac:dyDescent="0.25">
      <c r="A38" s="33" t="s">
        <v>179</v>
      </c>
      <c r="B38" s="32">
        <v>2024</v>
      </c>
      <c r="C38" s="78" t="s">
        <v>41</v>
      </c>
      <c r="D38" s="20">
        <v>1</v>
      </c>
      <c r="E38" s="76">
        <v>596</v>
      </c>
      <c r="F38" s="73" t="s">
        <v>58</v>
      </c>
      <c r="G38" s="40" t="s">
        <v>117</v>
      </c>
      <c r="H38" s="43" t="s">
        <v>90</v>
      </c>
      <c r="I38" s="20">
        <v>2</v>
      </c>
      <c r="J38" s="20">
        <v>0</v>
      </c>
      <c r="K38" s="20">
        <f t="shared" si="1"/>
        <v>2</v>
      </c>
      <c r="L38" s="55">
        <v>1</v>
      </c>
      <c r="M38" s="83" t="s">
        <v>125</v>
      </c>
      <c r="O38" s="25"/>
      <c r="P38" s="25"/>
      <c r="Q38" s="25"/>
      <c r="R38" s="25"/>
      <c r="S38" s="25"/>
      <c r="T38" s="25"/>
      <c r="U38" s="25"/>
      <c r="V38" s="25"/>
      <c r="W38" s="25"/>
      <c r="X38" s="25"/>
      <c r="Y38" s="25"/>
      <c r="Z38" s="25"/>
      <c r="AA38" s="25"/>
      <c r="AB38" s="25"/>
    </row>
    <row r="39" spans="1:28" s="33" customFormat="1" ht="345" x14ac:dyDescent="0.25">
      <c r="A39" s="33" t="s">
        <v>179</v>
      </c>
      <c r="B39" s="32">
        <v>2024</v>
      </c>
      <c r="C39" s="78" t="s">
        <v>110</v>
      </c>
      <c r="D39" s="20">
        <v>1</v>
      </c>
      <c r="E39" s="76">
        <v>589</v>
      </c>
      <c r="F39" s="73" t="s">
        <v>56</v>
      </c>
      <c r="G39" s="40" t="s">
        <v>117</v>
      </c>
      <c r="H39" s="43" t="s">
        <v>92</v>
      </c>
      <c r="I39" s="20">
        <v>3</v>
      </c>
      <c r="J39" s="20">
        <v>0</v>
      </c>
      <c r="K39" s="20">
        <f t="shared" si="1"/>
        <v>3</v>
      </c>
      <c r="L39" s="55">
        <v>1</v>
      </c>
      <c r="M39" s="83" t="s">
        <v>167</v>
      </c>
      <c r="O39" s="25"/>
      <c r="P39" s="25"/>
      <c r="Q39" s="25"/>
      <c r="R39" s="25"/>
      <c r="S39" s="25"/>
      <c r="T39" s="25"/>
      <c r="U39" s="25"/>
      <c r="V39" s="25"/>
      <c r="W39" s="25"/>
      <c r="X39" s="25"/>
      <c r="Y39" s="25"/>
      <c r="Z39" s="25"/>
      <c r="AA39" s="25"/>
      <c r="AB39" s="25"/>
    </row>
    <row r="40" spans="1:28" s="33" customFormat="1" ht="360" x14ac:dyDescent="0.25">
      <c r="A40" s="33" t="s">
        <v>179</v>
      </c>
      <c r="B40" s="32">
        <v>2024</v>
      </c>
      <c r="C40" s="78" t="s">
        <v>66</v>
      </c>
      <c r="D40" s="20">
        <v>1</v>
      </c>
      <c r="E40" s="76">
        <v>575</v>
      </c>
      <c r="F40" s="73" t="s">
        <v>64</v>
      </c>
      <c r="G40" s="40" t="s">
        <v>116</v>
      </c>
      <c r="H40" s="43" t="s">
        <v>65</v>
      </c>
      <c r="I40" s="20">
        <v>8</v>
      </c>
      <c r="J40" s="20">
        <v>0</v>
      </c>
      <c r="K40" s="20">
        <f t="shared" si="1"/>
        <v>8</v>
      </c>
      <c r="L40" s="55">
        <v>1</v>
      </c>
      <c r="M40" s="82" t="s">
        <v>132</v>
      </c>
      <c r="T40" s="25"/>
      <c r="U40" s="25"/>
      <c r="V40" s="25"/>
      <c r="W40" s="25"/>
      <c r="X40" s="25"/>
      <c r="Y40" s="25"/>
      <c r="Z40" s="25"/>
      <c r="AA40" s="25"/>
      <c r="AB40" s="25"/>
    </row>
    <row r="41" spans="1:28" s="33" customFormat="1" ht="409.5" x14ac:dyDescent="0.25">
      <c r="A41" s="33" t="s">
        <v>180</v>
      </c>
      <c r="B41" s="32">
        <v>2023</v>
      </c>
      <c r="C41" s="79" t="s">
        <v>97</v>
      </c>
      <c r="D41" s="20">
        <v>1</v>
      </c>
      <c r="E41" s="76">
        <v>536</v>
      </c>
      <c r="F41" s="75" t="s">
        <v>98</v>
      </c>
      <c r="G41" s="40" t="s">
        <v>116</v>
      </c>
      <c r="H41" s="43" t="s">
        <v>96</v>
      </c>
      <c r="I41" s="20">
        <v>0</v>
      </c>
      <c r="J41" s="20">
        <v>1</v>
      </c>
      <c r="K41" s="20">
        <f t="shared" si="1"/>
        <v>1</v>
      </c>
      <c r="L41" s="55">
        <v>0.7</v>
      </c>
      <c r="M41" s="85" t="s">
        <v>163</v>
      </c>
      <c r="O41" s="25"/>
      <c r="P41" s="25"/>
      <c r="Q41" s="25"/>
      <c r="R41" s="25"/>
      <c r="S41" s="25"/>
      <c r="T41" s="25"/>
      <c r="U41" s="25"/>
      <c r="V41" s="25"/>
      <c r="W41" s="25"/>
      <c r="X41" s="25"/>
      <c r="Y41" s="25"/>
      <c r="Z41" s="25"/>
      <c r="AA41" s="25"/>
      <c r="AB41" s="25"/>
    </row>
    <row r="42" spans="1:28" s="33" customFormat="1" ht="90" x14ac:dyDescent="0.25">
      <c r="A42" s="33" t="s">
        <v>179</v>
      </c>
      <c r="B42" s="32">
        <v>2024</v>
      </c>
      <c r="C42" s="78" t="s">
        <v>39</v>
      </c>
      <c r="D42" s="20">
        <v>1</v>
      </c>
      <c r="E42" s="76">
        <v>587</v>
      </c>
      <c r="F42" s="73" t="s">
        <v>54</v>
      </c>
      <c r="G42" s="40" t="s">
        <v>30</v>
      </c>
      <c r="H42" s="43" t="s">
        <v>77</v>
      </c>
      <c r="I42" s="20">
        <v>1</v>
      </c>
      <c r="J42" s="20">
        <v>0</v>
      </c>
      <c r="K42" s="20">
        <f t="shared" si="1"/>
        <v>1</v>
      </c>
      <c r="L42" s="55">
        <v>1</v>
      </c>
      <c r="M42" s="83" t="s">
        <v>128</v>
      </c>
      <c r="O42" s="25"/>
      <c r="P42" s="25"/>
      <c r="Q42" s="25"/>
      <c r="R42" s="25"/>
      <c r="S42" s="25"/>
      <c r="T42" s="25"/>
      <c r="U42" s="25"/>
      <c r="V42" s="25"/>
      <c r="W42" s="25"/>
      <c r="X42" s="25"/>
      <c r="Y42" s="25"/>
      <c r="Z42" s="25"/>
      <c r="AA42" s="25"/>
      <c r="AB42" s="25"/>
    </row>
    <row r="43" spans="1:28" s="33" customFormat="1" ht="409.5" x14ac:dyDescent="0.25">
      <c r="A43" s="33" t="s">
        <v>179</v>
      </c>
      <c r="B43" s="32">
        <v>2024</v>
      </c>
      <c r="C43" s="78" t="s">
        <v>37</v>
      </c>
      <c r="D43" s="20">
        <v>1</v>
      </c>
      <c r="E43" s="76">
        <v>578</v>
      </c>
      <c r="F43" s="73" t="s">
        <v>50</v>
      </c>
      <c r="G43" s="40" t="s">
        <v>30</v>
      </c>
      <c r="H43" s="43" t="s">
        <v>83</v>
      </c>
      <c r="I43" s="20">
        <v>1</v>
      </c>
      <c r="J43" s="20">
        <v>0</v>
      </c>
      <c r="K43" s="20">
        <f t="shared" si="1"/>
        <v>1</v>
      </c>
      <c r="L43" s="55">
        <v>1</v>
      </c>
      <c r="M43" s="82" t="s">
        <v>131</v>
      </c>
      <c r="O43" s="25"/>
      <c r="P43" s="25"/>
      <c r="Q43" s="25"/>
      <c r="R43" s="25"/>
      <c r="S43" s="25"/>
      <c r="T43" s="25"/>
      <c r="U43" s="25"/>
      <c r="V43" s="25"/>
      <c r="W43" s="25"/>
      <c r="X43" s="25"/>
      <c r="Y43" s="25"/>
      <c r="Z43" s="25"/>
      <c r="AA43" s="25"/>
      <c r="AB43" s="25"/>
    </row>
    <row r="44" spans="1:28" s="33" customFormat="1" ht="409.5" x14ac:dyDescent="0.25">
      <c r="A44" s="33" t="s">
        <v>180</v>
      </c>
      <c r="B44" s="32">
        <v>2024</v>
      </c>
      <c r="C44" s="78" t="s">
        <v>42</v>
      </c>
      <c r="D44" s="20">
        <v>1</v>
      </c>
      <c r="E44" s="76">
        <v>598</v>
      </c>
      <c r="F44" s="73" t="s">
        <v>60</v>
      </c>
      <c r="G44" s="40" t="s">
        <v>30</v>
      </c>
      <c r="H44" s="43" t="s">
        <v>88</v>
      </c>
      <c r="I44" s="20">
        <v>2</v>
      </c>
      <c r="J44" s="20">
        <v>1</v>
      </c>
      <c r="K44" s="20">
        <f t="shared" si="1"/>
        <v>3</v>
      </c>
      <c r="L44" s="55">
        <v>0.5</v>
      </c>
      <c r="M44" s="85" t="s">
        <v>133</v>
      </c>
      <c r="O44" s="25"/>
      <c r="P44" s="25"/>
      <c r="Q44" s="25"/>
      <c r="R44" s="25"/>
      <c r="S44" s="25"/>
      <c r="T44" s="25"/>
      <c r="U44" s="25"/>
      <c r="V44" s="25"/>
      <c r="W44" s="25"/>
      <c r="X44" s="25"/>
      <c r="Y44" s="25"/>
      <c r="Z44" s="25"/>
      <c r="AA44" s="25"/>
      <c r="AB44" s="25"/>
    </row>
    <row r="45" spans="1:28" s="33" customFormat="1" ht="24" thickBot="1" x14ac:dyDescent="0.3">
      <c r="B45" s="32"/>
      <c r="C45" s="41"/>
      <c r="D45" s="21">
        <f>SUM(D10:D44)</f>
        <v>35</v>
      </c>
      <c r="E45" s="59"/>
      <c r="F45" s="22"/>
      <c r="G45" s="22"/>
      <c r="H45" s="50"/>
      <c r="I45" s="23">
        <f>SUM(I10:I44)</f>
        <v>59</v>
      </c>
      <c r="J45" s="23">
        <f>SUM(J10:J44)</f>
        <v>8</v>
      </c>
      <c r="K45" s="23">
        <f>SUM(K10:K44)</f>
        <v>67</v>
      </c>
      <c r="L45" s="65">
        <f>AVERAGE(L10:L44)</f>
        <v>0.93142857142857127</v>
      </c>
      <c r="M45" s="66"/>
      <c r="N45" s="25"/>
      <c r="O45" s="25"/>
      <c r="P45" s="25"/>
      <c r="Q45" s="25"/>
      <c r="R45" s="25"/>
      <c r="S45" s="25"/>
      <c r="T45" s="25"/>
      <c r="U45" s="25"/>
      <c r="V45" s="25"/>
      <c r="W45" s="25"/>
      <c r="X45" s="25"/>
      <c r="Y45" s="25"/>
      <c r="Z45" s="25"/>
    </row>
    <row r="46" spans="1:28" s="33" customFormat="1" x14ac:dyDescent="0.25">
      <c r="B46" s="32"/>
      <c r="C46" s="42"/>
      <c r="D46" s="25"/>
      <c r="E46" s="58"/>
      <c r="F46" s="24"/>
      <c r="G46" s="24"/>
      <c r="H46" s="48"/>
      <c r="I46" s="25"/>
      <c r="J46" s="25"/>
      <c r="K46" s="25"/>
      <c r="L46" s="67"/>
      <c r="M46" s="53"/>
      <c r="N46" s="25"/>
      <c r="O46" s="25"/>
      <c r="P46" s="25"/>
      <c r="Q46" s="25"/>
      <c r="R46" s="25"/>
      <c r="S46" s="25"/>
      <c r="T46" s="25"/>
      <c r="U46" s="25"/>
      <c r="V46" s="25"/>
      <c r="W46" s="25"/>
      <c r="X46" s="25"/>
      <c r="Y46" s="25"/>
      <c r="Z46" s="25"/>
    </row>
    <row r="47" spans="1:28" s="72" customFormat="1" ht="23.25" customHeight="1" x14ac:dyDescent="0.2">
      <c r="B47" s="68"/>
      <c r="C47" s="38"/>
      <c r="D47" s="69"/>
      <c r="E47" s="38"/>
      <c r="F47" s="69"/>
      <c r="G47" s="69"/>
      <c r="H47" s="70"/>
      <c r="I47" s="69"/>
      <c r="J47" s="69"/>
      <c r="K47" s="69"/>
      <c r="L47" s="69"/>
      <c r="M47" s="71"/>
      <c r="N47" s="69"/>
      <c r="O47" s="69"/>
      <c r="P47" s="69"/>
      <c r="Q47" s="69"/>
      <c r="R47" s="69"/>
      <c r="S47" s="69"/>
      <c r="T47" s="69"/>
      <c r="U47" s="69"/>
      <c r="V47" s="69"/>
      <c r="W47" s="69"/>
      <c r="X47" s="69"/>
      <c r="Y47" s="69"/>
      <c r="Z47" s="69"/>
    </row>
  </sheetData>
  <autoFilter ref="A9:AB45" xr:uid="{FAF58B0D-C24C-4F01-AF0F-6A91DF3D503C}"/>
  <mergeCells count="11">
    <mergeCell ref="M7:M8"/>
    <mergeCell ref="D7:E7"/>
    <mergeCell ref="B1:Y1"/>
    <mergeCell ref="P4:Q4"/>
    <mergeCell ref="G7:G8"/>
    <mergeCell ref="L7:L8"/>
    <mergeCell ref="C6:K6"/>
    <mergeCell ref="C7:C8"/>
    <mergeCell ref="F7:F8"/>
    <mergeCell ref="H7:H8"/>
    <mergeCell ref="I7:K7"/>
  </mergeCells>
  <phoneticPr fontId="14"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del Riesgo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Jhoana Mars</dc:creator>
  <cp:lastModifiedBy>Leidy J. Chiquito B.</cp:lastModifiedBy>
  <dcterms:created xsi:type="dcterms:W3CDTF">2024-04-05T02:24:31Z</dcterms:created>
  <dcterms:modified xsi:type="dcterms:W3CDTF">2025-03-05T21:44:46Z</dcterms:modified>
</cp:coreProperties>
</file>