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preventivo Ing Gloria\Google Drive\SGC\INFOR_ADICIONAL\INFORMES\2019\"/>
    </mc:Choice>
  </mc:AlternateContent>
  <bookViews>
    <workbookView xWindow="0" yWindow="0" windowWidth="25200" windowHeight="10380" tabRatio="930" activeTab="2"/>
  </bookViews>
  <sheets>
    <sheet name="TOTAL" sheetId="5" r:id="rId1"/>
    <sheet name="INGRESOS" sheetId="4" r:id="rId2"/>
    <sheet name="GASTOS MAS INVERSIONES" sheetId="1" r:id="rId3"/>
    <sheet name="Total Presupuesto" sheetId="10" r:id="rId4"/>
    <sheet name="PUC" sheetId="8" state="hidden" r:id="rId5"/>
    <sheet name="Listas" sheetId="7" state="hidden" r:id="rId6"/>
    <sheet name="Hoja1" sheetId="6" state="hidden" r:id="rId7"/>
  </sheets>
  <externalReferences>
    <externalReference r:id="rId8"/>
  </externalReferences>
  <definedNames>
    <definedName name="_xlnm.Print_Area" localSheetId="2">'GASTOS MAS INVERSIONES'!$A$1:$AC$185</definedName>
    <definedName name="_xlnm.Print_Area" localSheetId="1">INGRESOS!$A$1:$L$128</definedName>
    <definedName name="_xlnm.Print_Area" localSheetId="0">TOTAL!$B$1:$F$48</definedName>
    <definedName name="AREAS">[1]listas!$B$9:$C$18</definedName>
    <definedName name="CBWorkbookPriority" hidden="1">-1824697523</definedName>
    <definedName name="CentrosCostos">[1]listas!$H$10:$I$191</definedName>
    <definedName name="GASTOSINVES">[1]PUC!$B$4:$B$113</definedName>
    <definedName name="GASTOSPRE">[1]PUC!$B$259:$B$373</definedName>
    <definedName name="GtosAdmin">PUC!$B$508:$B$701</definedName>
    <definedName name="GtosInves">PUC!$B$3:$B$112</definedName>
    <definedName name="GtosNooper">PUC!$B$115:$B$145</definedName>
    <definedName name="GtosPos">PUC!$B$148:$B$261</definedName>
    <definedName name="GtosPre">PUC!$B$264:$B$379</definedName>
    <definedName name="InverExt">PUC!$B$491:$B$506</definedName>
    <definedName name="INVERINVES" localSheetId="3">[1]PUC!$B$423:$B$438</definedName>
    <definedName name="InverInves">PUC!$B$434:$B$449</definedName>
    <definedName name="InverPos">PUC!$B$453:$B$468</definedName>
    <definedName name="INVERPRE" localSheetId="3">[1]PUC!$B$455:$B$470</definedName>
    <definedName name="InverPre">PUC!$B$472:$B$487</definedName>
    <definedName name="INVERSIONES" localSheetId="3">[1]PUC!$B$374:$B$422</definedName>
    <definedName name="Inversiones">PUC!$B$382:$B$430</definedName>
    <definedName name="PIDI">[1]listas!$N$9:$O$43</definedName>
    <definedName name="TIPOPRE">[1]listas!$K$10:$L$12</definedName>
    <definedName name="_xlnm.Print_Titles" localSheetId="2">'GASTOS MAS INVERSIONES'!$1:$15</definedName>
    <definedName name="_xlnm.Print_Titles" localSheetId="1">INGRESOS!$6:$12</definedName>
  </definedNames>
  <calcPr calcId="162913"/>
</workbook>
</file>

<file path=xl/calcChain.xml><?xml version="1.0" encoding="utf-8"?>
<calcChain xmlns="http://schemas.openxmlformats.org/spreadsheetml/2006/main">
  <c r="Q47" i="1" l="1"/>
  <c r="O47" i="1"/>
  <c r="M47" i="1"/>
  <c r="K27" i="1"/>
  <c r="K28" i="1"/>
  <c r="K29" i="1"/>
  <c r="K30" i="1"/>
  <c r="K59" i="1" l="1"/>
  <c r="M59" i="1"/>
  <c r="O59" i="1"/>
  <c r="K60" i="1"/>
  <c r="M60" i="1"/>
  <c r="O60" i="1"/>
  <c r="K61" i="1"/>
  <c r="M61" i="1"/>
  <c r="O61" i="1"/>
  <c r="K62" i="1"/>
  <c r="M62" i="1"/>
  <c r="O62" i="1"/>
  <c r="K63" i="1"/>
  <c r="M63" i="1"/>
  <c r="O63" i="1"/>
  <c r="K64" i="1"/>
  <c r="M64" i="1"/>
  <c r="O64" i="1"/>
  <c r="K65" i="1"/>
  <c r="M65" i="1"/>
  <c r="O65" i="1"/>
  <c r="K66" i="1"/>
  <c r="M66" i="1"/>
  <c r="O66" i="1"/>
  <c r="K67" i="1"/>
  <c r="M67" i="1"/>
  <c r="O67" i="1"/>
  <c r="K68" i="1"/>
  <c r="M68" i="1"/>
  <c r="O68" i="1"/>
  <c r="K69" i="1"/>
  <c r="M69" i="1"/>
  <c r="O69" i="1"/>
  <c r="K70" i="1"/>
  <c r="M70" i="1"/>
  <c r="O70" i="1"/>
  <c r="K71" i="1"/>
  <c r="M71" i="1"/>
  <c r="O71" i="1"/>
  <c r="K72" i="1"/>
  <c r="M72" i="1"/>
  <c r="O72" i="1"/>
  <c r="K73" i="1"/>
  <c r="M73" i="1"/>
  <c r="O73" i="1"/>
  <c r="K74" i="1"/>
  <c r="M74" i="1"/>
  <c r="O74" i="1"/>
  <c r="K75" i="1"/>
  <c r="M75" i="1"/>
  <c r="O75" i="1"/>
  <c r="K76" i="1"/>
  <c r="M76" i="1"/>
  <c r="O76" i="1"/>
  <c r="Q44" i="1"/>
  <c r="Q43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8" i="1"/>
  <c r="O49" i="1"/>
  <c r="O50" i="1"/>
  <c r="O51" i="1"/>
  <c r="O5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8" i="1"/>
  <c r="M77" i="1"/>
  <c r="M29" i="1"/>
  <c r="O29" i="1"/>
  <c r="M30" i="1"/>
  <c r="O30" i="1"/>
  <c r="K31" i="1"/>
  <c r="M31" i="1"/>
  <c r="O31" i="1"/>
  <c r="K32" i="1"/>
  <c r="M32" i="1"/>
  <c r="O32" i="1"/>
  <c r="K33" i="1"/>
  <c r="K34" i="1"/>
  <c r="K35" i="1"/>
  <c r="K36" i="1"/>
  <c r="K46" i="1"/>
  <c r="K47" i="1"/>
  <c r="K48" i="1"/>
  <c r="K49" i="1"/>
  <c r="K50" i="1"/>
  <c r="I16" i="10" l="1"/>
  <c r="I17" i="10"/>
  <c r="I18" i="10"/>
  <c r="I19" i="10"/>
  <c r="I20" i="10"/>
  <c r="I21" i="10"/>
  <c r="I22" i="10"/>
  <c r="I23" i="10"/>
  <c r="I24" i="10"/>
  <c r="I35" i="10"/>
  <c r="Q178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O122" i="1" l="1"/>
  <c r="O121" i="1"/>
  <c r="O120" i="1"/>
  <c r="O119" i="1"/>
  <c r="K122" i="1"/>
  <c r="K121" i="1"/>
  <c r="K120" i="1"/>
  <c r="K119" i="1"/>
  <c r="K118" i="1"/>
  <c r="O117" i="1"/>
  <c r="O116" i="1"/>
  <c r="O114" i="1"/>
  <c r="O113" i="1"/>
  <c r="M114" i="1"/>
  <c r="K114" i="1"/>
  <c r="O112" i="1"/>
  <c r="M112" i="1"/>
  <c r="K112" i="1"/>
  <c r="K110" i="1" l="1"/>
  <c r="M110" i="1"/>
  <c r="O110" i="1"/>
  <c r="K111" i="1"/>
  <c r="M111" i="1"/>
  <c r="O111" i="1"/>
  <c r="K113" i="1"/>
  <c r="M113" i="1"/>
  <c r="K115" i="1"/>
  <c r="M115" i="1"/>
  <c r="O115" i="1"/>
  <c r="K116" i="1"/>
  <c r="M116" i="1"/>
  <c r="K117" i="1"/>
  <c r="M117" i="1"/>
  <c r="M118" i="1"/>
  <c r="O118" i="1"/>
  <c r="M119" i="1"/>
  <c r="M120" i="1"/>
  <c r="M121" i="1"/>
  <c r="M122" i="1"/>
  <c r="K123" i="1"/>
  <c r="M123" i="1"/>
  <c r="O123" i="1"/>
  <c r="K124" i="1"/>
  <c r="M124" i="1"/>
  <c r="O124" i="1"/>
  <c r="K125" i="1"/>
  <c r="M125" i="1"/>
  <c r="O125" i="1"/>
  <c r="K126" i="1"/>
  <c r="M126" i="1"/>
  <c r="O126" i="1"/>
  <c r="K127" i="1"/>
  <c r="M127" i="1"/>
  <c r="O127" i="1"/>
  <c r="K128" i="1"/>
  <c r="M128" i="1"/>
  <c r="O128" i="1"/>
  <c r="K129" i="1"/>
  <c r="M129" i="1"/>
  <c r="O129" i="1"/>
  <c r="K130" i="1"/>
  <c r="M130" i="1"/>
  <c r="O130" i="1"/>
  <c r="K131" i="1"/>
  <c r="M131" i="1"/>
  <c r="O131" i="1"/>
  <c r="K132" i="1"/>
  <c r="M132" i="1"/>
  <c r="O132" i="1"/>
  <c r="K133" i="1"/>
  <c r="M133" i="1"/>
  <c r="O133" i="1"/>
  <c r="K134" i="1"/>
  <c r="M134" i="1"/>
  <c r="O134" i="1"/>
  <c r="K20" i="1"/>
  <c r="M20" i="1"/>
  <c r="O20" i="1"/>
  <c r="K21" i="1"/>
  <c r="M21" i="1"/>
  <c r="O21" i="1"/>
  <c r="K22" i="1"/>
  <c r="M22" i="1"/>
  <c r="O22" i="1"/>
  <c r="K23" i="1"/>
  <c r="M23" i="1"/>
  <c r="O23" i="1"/>
  <c r="K24" i="1"/>
  <c r="M24" i="1"/>
  <c r="O24" i="1"/>
  <c r="K25" i="1"/>
  <c r="M25" i="1"/>
  <c r="O25" i="1"/>
  <c r="K26" i="1"/>
  <c r="M26" i="1"/>
  <c r="O26" i="1"/>
  <c r="M27" i="1"/>
  <c r="O27" i="1"/>
  <c r="M28" i="1"/>
  <c r="O28" i="1"/>
  <c r="K51" i="1"/>
  <c r="K52" i="1"/>
  <c r="K53" i="1"/>
  <c r="O53" i="1"/>
  <c r="K54" i="1"/>
  <c r="O54" i="1"/>
  <c r="K58" i="1"/>
  <c r="O58" i="1"/>
  <c r="K77" i="1"/>
  <c r="O77" i="1"/>
  <c r="K78" i="1"/>
  <c r="M78" i="1"/>
  <c r="O78" i="1"/>
  <c r="K79" i="1"/>
  <c r="M79" i="1"/>
  <c r="O79" i="1"/>
  <c r="K80" i="1"/>
  <c r="M80" i="1"/>
  <c r="O80" i="1"/>
  <c r="K81" i="1"/>
  <c r="M81" i="1"/>
  <c r="O81" i="1"/>
  <c r="K82" i="1"/>
  <c r="M82" i="1"/>
  <c r="O82" i="1"/>
  <c r="K83" i="1"/>
  <c r="M83" i="1"/>
  <c r="O83" i="1"/>
  <c r="K84" i="1"/>
  <c r="M84" i="1"/>
  <c r="O84" i="1"/>
  <c r="K85" i="1"/>
  <c r="M85" i="1"/>
  <c r="O85" i="1"/>
  <c r="K86" i="1"/>
  <c r="M86" i="1"/>
  <c r="O86" i="1"/>
  <c r="K87" i="1"/>
  <c r="M87" i="1"/>
  <c r="O87" i="1"/>
  <c r="K88" i="1"/>
  <c r="M88" i="1"/>
  <c r="O88" i="1"/>
  <c r="K89" i="1"/>
  <c r="M89" i="1"/>
  <c r="O89" i="1"/>
  <c r="K90" i="1"/>
  <c r="M90" i="1"/>
  <c r="O90" i="1"/>
  <c r="K91" i="1"/>
  <c r="M91" i="1"/>
  <c r="O91" i="1"/>
  <c r="K92" i="1"/>
  <c r="M92" i="1"/>
  <c r="O92" i="1"/>
  <c r="K93" i="1"/>
  <c r="M93" i="1"/>
  <c r="O93" i="1"/>
  <c r="K94" i="1"/>
  <c r="M94" i="1"/>
  <c r="O94" i="1"/>
  <c r="K95" i="1"/>
  <c r="M95" i="1"/>
  <c r="O95" i="1"/>
  <c r="K96" i="1"/>
  <c r="M96" i="1"/>
  <c r="O96" i="1"/>
  <c r="K97" i="1"/>
  <c r="M97" i="1"/>
  <c r="O97" i="1"/>
  <c r="K98" i="1"/>
  <c r="M98" i="1"/>
  <c r="O98" i="1"/>
  <c r="K99" i="1"/>
  <c r="M99" i="1"/>
  <c r="O99" i="1"/>
  <c r="K100" i="1"/>
  <c r="M100" i="1"/>
  <c r="O100" i="1"/>
  <c r="K101" i="1"/>
  <c r="M101" i="1"/>
  <c r="O101" i="1"/>
  <c r="K102" i="1"/>
  <c r="M102" i="1"/>
  <c r="O102" i="1"/>
  <c r="K103" i="1"/>
  <c r="M103" i="1"/>
  <c r="O103" i="1"/>
  <c r="K104" i="1"/>
  <c r="M104" i="1"/>
  <c r="O104" i="1"/>
  <c r="K105" i="1"/>
  <c r="M105" i="1"/>
  <c r="O105" i="1"/>
  <c r="K106" i="1"/>
  <c r="M106" i="1"/>
  <c r="O106" i="1"/>
  <c r="K107" i="1"/>
  <c r="M107" i="1"/>
  <c r="O107" i="1"/>
  <c r="K108" i="1"/>
  <c r="M108" i="1"/>
  <c r="O108" i="1"/>
  <c r="K109" i="1"/>
  <c r="M109" i="1"/>
  <c r="O109" i="1"/>
  <c r="K135" i="1"/>
  <c r="M135" i="1"/>
  <c r="O135" i="1"/>
  <c r="K136" i="1"/>
  <c r="M136" i="1"/>
  <c r="O136" i="1"/>
  <c r="K137" i="1"/>
  <c r="M137" i="1"/>
  <c r="O137" i="1"/>
  <c r="K138" i="1"/>
  <c r="M138" i="1"/>
  <c r="O138" i="1"/>
  <c r="K139" i="1"/>
  <c r="M139" i="1"/>
  <c r="O139" i="1"/>
  <c r="K140" i="1"/>
  <c r="M140" i="1"/>
  <c r="O140" i="1"/>
  <c r="K141" i="1"/>
  <c r="M141" i="1"/>
  <c r="O141" i="1"/>
  <c r="K142" i="1"/>
  <c r="M142" i="1"/>
  <c r="O142" i="1"/>
  <c r="K143" i="1"/>
  <c r="M143" i="1"/>
  <c r="O143" i="1"/>
  <c r="K144" i="1"/>
  <c r="M144" i="1"/>
  <c r="K145" i="1"/>
  <c r="M145" i="1"/>
  <c r="M146" i="1"/>
  <c r="M164" i="1"/>
  <c r="M165" i="1"/>
  <c r="K166" i="1"/>
  <c r="M166" i="1"/>
  <c r="K167" i="1"/>
  <c r="M167" i="1"/>
  <c r="K17" i="1"/>
  <c r="M17" i="1"/>
  <c r="O17" i="1"/>
  <c r="K18" i="1"/>
  <c r="M18" i="1"/>
  <c r="O18" i="1"/>
  <c r="K19" i="1"/>
  <c r="M19" i="1"/>
  <c r="O19" i="1"/>
  <c r="M16" i="1"/>
  <c r="I34" i="10" l="1"/>
  <c r="I33" i="10"/>
  <c r="I31" i="10"/>
  <c r="I29" i="10"/>
  <c r="I27" i="10"/>
  <c r="I32" i="10"/>
  <c r="I30" i="10"/>
  <c r="I28" i="10"/>
  <c r="I26" i="10"/>
  <c r="J10" i="4"/>
  <c r="K16" i="1" l="1"/>
  <c r="I25" i="10" s="1"/>
  <c r="O16" i="1" l="1"/>
  <c r="L14" i="10" l="1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I14" i="10"/>
  <c r="H28" i="10"/>
  <c r="H14" i="10"/>
  <c r="H24" i="10"/>
  <c r="H25" i="10"/>
  <c r="H26" i="10"/>
  <c r="H27" i="10"/>
  <c r="H29" i="10"/>
  <c r="H30" i="10"/>
  <c r="H31" i="10"/>
  <c r="H32" i="10"/>
  <c r="H33" i="10"/>
  <c r="H34" i="10"/>
  <c r="F52" i="10" l="1"/>
  <c r="J43" i="10"/>
  <c r="K41" i="10"/>
  <c r="M41" i="10" s="1"/>
  <c r="N41" i="10" s="1"/>
  <c r="K40" i="10"/>
  <c r="M40" i="10" s="1"/>
  <c r="N40" i="10" s="1"/>
  <c r="K39" i="10"/>
  <c r="M39" i="10" s="1"/>
  <c r="N39" i="10" s="1"/>
  <c r="K38" i="10"/>
  <c r="M38" i="10" s="1"/>
  <c r="N38" i="10" s="1"/>
  <c r="K37" i="10"/>
  <c r="M37" i="10" s="1"/>
  <c r="N37" i="10" s="1"/>
  <c r="K36" i="10"/>
  <c r="M36" i="10" s="1"/>
  <c r="K35" i="10"/>
  <c r="M35" i="10" s="1"/>
  <c r="N35" i="10" s="1"/>
  <c r="K34" i="10"/>
  <c r="M34" i="10" s="1"/>
  <c r="N34" i="10" s="1"/>
  <c r="K33" i="10"/>
  <c r="M33" i="10" s="1"/>
  <c r="N33" i="10" s="1"/>
  <c r="K32" i="10"/>
  <c r="M32" i="10" s="1"/>
  <c r="N32" i="10" s="1"/>
  <c r="K31" i="10"/>
  <c r="M31" i="10" s="1"/>
  <c r="N31" i="10" s="1"/>
  <c r="K30" i="10"/>
  <c r="M30" i="10" s="1"/>
  <c r="N30" i="10" s="1"/>
  <c r="K29" i="10"/>
  <c r="M29" i="10" s="1"/>
  <c r="N29" i="10" s="1"/>
  <c r="K28" i="10"/>
  <c r="M28" i="10" s="1"/>
  <c r="N28" i="10" s="1"/>
  <c r="K27" i="10"/>
  <c r="M27" i="10" s="1"/>
  <c r="N27" i="10" s="1"/>
  <c r="K26" i="10"/>
  <c r="M26" i="10" s="1"/>
  <c r="N26" i="10" s="1"/>
  <c r="K25" i="10"/>
  <c r="M25" i="10" s="1"/>
  <c r="N25" i="10" s="1"/>
  <c r="K24" i="10"/>
  <c r="M24" i="10" s="1"/>
  <c r="N24" i="10" s="1"/>
  <c r="K14" i="10"/>
  <c r="M14" i="10" s="1"/>
  <c r="N14" i="10" s="1"/>
  <c r="L22" i="10" l="1"/>
  <c r="H22" i="10"/>
  <c r="H23" i="10"/>
  <c r="L23" i="10"/>
  <c r="K22" i="10" l="1"/>
  <c r="M22" i="10" s="1"/>
  <c r="N22" i="10" s="1"/>
  <c r="H19" i="10"/>
  <c r="L19" i="10"/>
  <c r="H21" i="10"/>
  <c r="L21" i="10"/>
  <c r="K23" i="10"/>
  <c r="M23" i="10" s="1"/>
  <c r="N23" i="10" s="1"/>
  <c r="H17" i="10"/>
  <c r="L17" i="10"/>
  <c r="L18" i="10"/>
  <c r="H18" i="10"/>
  <c r="K18" i="10" s="1"/>
  <c r="H20" i="10"/>
  <c r="L20" i="10"/>
  <c r="K21" i="10" l="1"/>
  <c r="M21" i="10" s="1"/>
  <c r="N21" i="10" s="1"/>
  <c r="K20" i="10"/>
  <c r="M20" i="10" s="1"/>
  <c r="N20" i="10" s="1"/>
  <c r="M18" i="10"/>
  <c r="N18" i="10" s="1"/>
  <c r="H16" i="10"/>
  <c r="L16" i="10"/>
  <c r="K17" i="10"/>
  <c r="M17" i="10" s="1"/>
  <c r="N17" i="10" s="1"/>
  <c r="K19" i="10"/>
  <c r="M19" i="10" s="1"/>
  <c r="N19" i="10" s="1"/>
  <c r="K16" i="10" l="1"/>
  <c r="M16" i="10" s="1"/>
  <c r="H7" i="10"/>
  <c r="L7" i="10"/>
  <c r="I7" i="10"/>
  <c r="H8" i="10"/>
  <c r="I8" i="10"/>
  <c r="L8" i="10"/>
  <c r="H11" i="10"/>
  <c r="L11" i="10"/>
  <c r="I11" i="10"/>
  <c r="L10" i="10"/>
  <c r="I10" i="10"/>
  <c r="H10" i="10"/>
  <c r="H12" i="10"/>
  <c r="I12" i="10"/>
  <c r="L12" i="10"/>
  <c r="I6" i="10"/>
  <c r="H6" i="10"/>
  <c r="L6" i="10"/>
  <c r="H13" i="10"/>
  <c r="I13" i="10"/>
  <c r="L13" i="10"/>
  <c r="H15" i="10"/>
  <c r="L15" i="10"/>
  <c r="I15" i="10"/>
  <c r="H9" i="10"/>
  <c r="I9" i="10"/>
  <c r="L9" i="10"/>
  <c r="N10" i="1"/>
  <c r="B12" i="5"/>
  <c r="O183" i="1"/>
  <c r="I126" i="4"/>
  <c r="I127" i="4"/>
  <c r="O184" i="1" s="1"/>
  <c r="I125" i="4"/>
  <c r="O182" i="1" s="1"/>
  <c r="F24" i="5"/>
  <c r="K10" i="10" l="1"/>
  <c r="M10" i="10" s="1"/>
  <c r="N10" i="10" s="1"/>
  <c r="K13" i="10"/>
  <c r="M13" i="10" s="1"/>
  <c r="N13" i="10" s="1"/>
  <c r="K11" i="10"/>
  <c r="M11" i="10" s="1"/>
  <c r="N11" i="10" s="1"/>
  <c r="H47" i="10"/>
  <c r="N16" i="10"/>
  <c r="L43" i="10"/>
  <c r="K15" i="10"/>
  <c r="M15" i="10" s="1"/>
  <c r="N15" i="10" s="1"/>
  <c r="K9" i="10"/>
  <c r="M9" i="10" s="1"/>
  <c r="N9" i="10" s="1"/>
  <c r="H43" i="10"/>
  <c r="K6" i="10"/>
  <c r="K12" i="10"/>
  <c r="M12" i="10" s="1"/>
  <c r="N12" i="10" s="1"/>
  <c r="I43" i="10"/>
  <c r="K8" i="10"/>
  <c r="M8" i="10" s="1"/>
  <c r="N8" i="10" s="1"/>
  <c r="K7" i="10"/>
  <c r="M7" i="10" s="1"/>
  <c r="N7" i="10" s="1"/>
  <c r="F18" i="5"/>
  <c r="L10" i="1" l="1"/>
  <c r="E12" i="5"/>
  <c r="M6" i="10"/>
  <c r="K43" i="10"/>
  <c r="E126" i="4"/>
  <c r="F183" i="1" s="1"/>
  <c r="E127" i="4"/>
  <c r="F184" i="1" s="1"/>
  <c r="E125" i="4"/>
  <c r="F182" i="1" s="1"/>
  <c r="A126" i="4"/>
  <c r="B183" i="1" s="1"/>
  <c r="A127" i="4"/>
  <c r="B184" i="1" s="1"/>
  <c r="A125" i="4"/>
  <c r="B182" i="1" s="1"/>
  <c r="B53" i="5"/>
  <c r="L92" i="4"/>
  <c r="F23" i="5" s="1"/>
  <c r="L81" i="4"/>
  <c r="F119" i="4"/>
  <c r="F26" i="5" s="1"/>
  <c r="L49" i="4"/>
  <c r="J64" i="4"/>
  <c r="J65" i="4" s="1"/>
  <c r="K64" i="4"/>
  <c r="K65" i="4" s="1"/>
  <c r="L64" i="4"/>
  <c r="L65" i="4" s="1"/>
  <c r="K26" i="4"/>
  <c r="J26" i="4"/>
  <c r="L26" i="4" s="1"/>
  <c r="K25" i="4"/>
  <c r="J25" i="4"/>
  <c r="L25" i="4" s="1"/>
  <c r="K24" i="4"/>
  <c r="J24" i="4"/>
  <c r="K23" i="4"/>
  <c r="J23" i="4"/>
  <c r="L23" i="4" s="1"/>
  <c r="K22" i="4"/>
  <c r="J22" i="4"/>
  <c r="K21" i="4"/>
  <c r="J21" i="4"/>
  <c r="L21" i="4" s="1"/>
  <c r="K20" i="4"/>
  <c r="J20" i="4"/>
  <c r="K19" i="4"/>
  <c r="J19" i="4"/>
  <c r="L19" i="4" s="1"/>
  <c r="K18" i="4"/>
  <c r="J18" i="4"/>
  <c r="K17" i="4"/>
  <c r="J17" i="4"/>
  <c r="L17" i="4" s="1"/>
  <c r="K16" i="4"/>
  <c r="J16" i="4"/>
  <c r="F49" i="4"/>
  <c r="E49" i="4"/>
  <c r="D26" i="4"/>
  <c r="D25" i="4"/>
  <c r="D24" i="4"/>
  <c r="D23" i="4"/>
  <c r="D22" i="4"/>
  <c r="D21" i="4"/>
  <c r="D20" i="4"/>
  <c r="D19" i="4"/>
  <c r="D18" i="4"/>
  <c r="D17" i="4"/>
  <c r="D16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G64" i="4"/>
  <c r="G65" i="4" s="1"/>
  <c r="F64" i="4"/>
  <c r="F65" i="4" s="1"/>
  <c r="E64" i="4"/>
  <c r="E65" i="4" s="1"/>
  <c r="G26" i="4"/>
  <c r="G25" i="4"/>
  <c r="G24" i="4"/>
  <c r="G23" i="4"/>
  <c r="G22" i="4"/>
  <c r="G21" i="4"/>
  <c r="G20" i="4"/>
  <c r="G19" i="4"/>
  <c r="G18" i="4"/>
  <c r="G17" i="4"/>
  <c r="G16" i="4"/>
  <c r="G49" i="4"/>
  <c r="L16" i="4" l="1"/>
  <c r="L18" i="4"/>
  <c r="F22" i="5"/>
  <c r="L94" i="4"/>
  <c r="N6" i="10"/>
  <c r="M43" i="10"/>
  <c r="L24" i="4"/>
  <c r="L119" i="4"/>
  <c r="F27" i="5" s="1"/>
  <c r="L20" i="4"/>
  <c r="L22" i="4"/>
  <c r="L27" i="4" l="1"/>
  <c r="L29" i="4" l="1"/>
  <c r="L121" i="4" s="1"/>
  <c r="G36" i="10" s="1"/>
  <c r="F17" i="5"/>
  <c r="F28" i="5" s="1"/>
  <c r="G28" i="5" s="1"/>
  <c r="G43" i="10" l="1"/>
  <c r="N36" i="10"/>
  <c r="N43" i="10" s="1"/>
  <c r="G48" i="10" l="1"/>
  <c r="G47" i="10"/>
  <c r="G51" i="10"/>
  <c r="G49" i="10"/>
  <c r="G46" i="10"/>
  <c r="G50" i="10"/>
  <c r="I46" i="10" l="1"/>
  <c r="M46" i="10" s="1"/>
</calcChain>
</file>

<file path=xl/sharedStrings.xml><?xml version="1.0" encoding="utf-8"?>
<sst xmlns="http://schemas.openxmlformats.org/spreadsheetml/2006/main" count="3009" uniqueCount="1605">
  <si>
    <t>UNIDAD:</t>
  </si>
  <si>
    <t>TIPO DE UNIDAD ACADEMICA:</t>
  </si>
  <si>
    <t>CENTRO DE COSTOS:</t>
  </si>
  <si>
    <t>Nombre:</t>
  </si>
  <si>
    <t>PRESUPUESTO</t>
  </si>
  <si>
    <t>TIPO DE PRESUPUESTO</t>
  </si>
  <si>
    <t>CUENTA</t>
  </si>
  <si>
    <t>AREA</t>
  </si>
  <si>
    <t>VALOR</t>
  </si>
  <si>
    <t>PROYECTO O SUBPROYECTO</t>
  </si>
  <si>
    <t>U N I V E R S I D A D   L I B R E</t>
  </si>
  <si>
    <t>CÓDIGO:</t>
  </si>
  <si>
    <t>NOMBRE</t>
  </si>
  <si>
    <t>CÓDIGO</t>
  </si>
  <si>
    <t>ACADÉMICA:</t>
  </si>
  <si>
    <t>ADMINISTRATIVA:</t>
  </si>
  <si>
    <t>PREGRADO:</t>
  </si>
  <si>
    <t>POSGRADO:</t>
  </si>
  <si>
    <t>FORMACIÓN EXTENSIVA:</t>
  </si>
  <si>
    <t>ELABORADO POR:</t>
  </si>
  <si>
    <t>REVISADO OFICINA DE PRESUPUESTO:</t>
  </si>
  <si>
    <t>TOTAL PRESUPUESTO:</t>
  </si>
  <si>
    <t>NOMBRE:</t>
  </si>
  <si>
    <t>GESTIÓN ADMINISTRATIVA:</t>
  </si>
  <si>
    <t>INVESTIGACIÓN:</t>
  </si>
  <si>
    <t>DIRECCIÓN NACIONAL:</t>
  </si>
  <si>
    <t xml:space="preserve">SECCIONAL: </t>
  </si>
  <si>
    <t>Tipo de Unidad:</t>
  </si>
  <si>
    <t>Código:</t>
  </si>
  <si>
    <t>CICLO I</t>
  </si>
  <si>
    <t>CICLO II</t>
  </si>
  <si>
    <t>TOTAL</t>
  </si>
  <si>
    <t>Matrículas</t>
  </si>
  <si>
    <t>JARDIN 1</t>
  </si>
  <si>
    <t>JARDIN 2</t>
  </si>
  <si>
    <t>TRANSICIÓN</t>
  </si>
  <si>
    <t>PRIMERO</t>
  </si>
  <si>
    <t>SEGUNDO</t>
  </si>
  <si>
    <t>TERCERO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</si>
  <si>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</si>
  <si>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</si>
  <si>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</si>
  <si>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</si>
  <si>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</si>
  <si>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</si>
  <si>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</si>
  <si>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</si>
  <si>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SEPTIMO</t>
  </si>
  <si>
    <t>DECIMO</t>
  </si>
  <si>
    <t>Pensiones</t>
  </si>
  <si>
    <t>Becas Alcaldía</t>
  </si>
  <si>
    <t>Becas Consejo Directivo</t>
  </si>
  <si>
    <t>Becas Consiliatura</t>
  </si>
  <si>
    <t>Becas Convencionales Asproul</t>
  </si>
  <si>
    <t>Becas Convencionales Sinties</t>
  </si>
  <si>
    <t>Becas Por Excelencia</t>
  </si>
  <si>
    <t>Becas Convenios</t>
  </si>
  <si>
    <t>Becas Egresados</t>
  </si>
  <si>
    <t>Becas Otros Conceptos</t>
  </si>
  <si>
    <t>Descuento Por Egresados</t>
  </si>
  <si>
    <t>Descuentos Deportes</t>
  </si>
  <si>
    <t>Descuentos Pronto Pago</t>
  </si>
  <si>
    <t>Descuentos Grupo Familiar</t>
  </si>
  <si>
    <t>Descuentos Convenio Empresarial</t>
  </si>
  <si>
    <t>Descuento Monitorias</t>
  </si>
  <si>
    <t>Descuento Traslados Sedes</t>
  </si>
  <si>
    <t>Descuento Bono Estudiantil</t>
  </si>
  <si>
    <t>Descuento Asproul</t>
  </si>
  <si>
    <t>Descuento Damnificados</t>
  </si>
  <si>
    <t>Descuentos</t>
  </si>
  <si>
    <t>Cantidad</t>
  </si>
  <si>
    <t>Valor Unitario</t>
  </si>
  <si>
    <t>Inscripciones Pregrado</t>
  </si>
  <si>
    <t>Inscripciones Postgrados</t>
  </si>
  <si>
    <t>Certificados</t>
  </si>
  <si>
    <t>Constancias</t>
  </si>
  <si>
    <t>Programas Académicos Por Año/Semestre</t>
  </si>
  <si>
    <t>Programas Académicos Por Materia</t>
  </si>
  <si>
    <t>Derechos De Grado Privados</t>
  </si>
  <si>
    <t>Derechos De Grado Múltiples</t>
  </si>
  <si>
    <t>Habilitaciones</t>
  </si>
  <si>
    <t>Paz Y Salvos</t>
  </si>
  <si>
    <t>Preparatorios</t>
  </si>
  <si>
    <t>Preparatorio Jornada Única</t>
  </si>
  <si>
    <t>Supletorios</t>
  </si>
  <si>
    <t>Diferidos</t>
  </si>
  <si>
    <t>Validaciones</t>
  </si>
  <si>
    <t>Cursos de Opción de Grado - Pregrado</t>
  </si>
  <si>
    <t>Cursos de Vacaciones, Remediales o Nivelación</t>
  </si>
  <si>
    <t>Comercialización De Publicaciones</t>
  </si>
  <si>
    <t>Catedra Gerardo Molina Y Astronomía</t>
  </si>
  <si>
    <t>Diplomados De Conciliación</t>
  </si>
  <si>
    <t>Tutorías</t>
  </si>
  <si>
    <t>Asesoría</t>
  </si>
  <si>
    <t>Consultorías</t>
  </si>
  <si>
    <t>Convenios</t>
  </si>
  <si>
    <t xml:space="preserve">Número Matrículas Proyectadas </t>
  </si>
  <si>
    <t>CURSO</t>
  </si>
  <si>
    <t>Número Matrículas Año Anterior</t>
  </si>
  <si>
    <t>M A T R Í C U L A S   U N I V E R S I D A D</t>
  </si>
  <si>
    <t>M A T R Í C U L A S   Y   P E N S I Ó N   C O L E G I O</t>
  </si>
  <si>
    <t>Valor Total Matrículas más Pensiones Proyectadas</t>
  </si>
  <si>
    <t xml:space="preserve">Valor Matrícula </t>
  </si>
  <si>
    <t>Valor Total Matrículas</t>
  </si>
  <si>
    <t>Número Estudiantes Año 2018</t>
  </si>
  <si>
    <t>Valor Pensión Mensual</t>
  </si>
  <si>
    <t>Valor Total Pensiones</t>
  </si>
  <si>
    <t>Total Matrículas</t>
  </si>
  <si>
    <t>Total Pensiones</t>
  </si>
  <si>
    <t xml:space="preserve">Total Matrículas más Pensiones </t>
  </si>
  <si>
    <t>Recargos Pagos Extemporáneos</t>
  </si>
  <si>
    <t>Valor Total Matrículas Proyectadas</t>
  </si>
  <si>
    <t>Número de pagos anuales</t>
  </si>
  <si>
    <t>Valor Matrícula Anual</t>
  </si>
  <si>
    <t>B E C A S   Y     D E S C U E N T O S</t>
  </si>
  <si>
    <t>TOTAL BECAS</t>
  </si>
  <si>
    <t>TOTAL DESCUENTOS</t>
  </si>
  <si>
    <t>TOTAL BECAS Y DESCUENTOS</t>
  </si>
  <si>
    <t>Concepto</t>
  </si>
  <si>
    <t>Curso</t>
  </si>
  <si>
    <t>Número de Becas</t>
  </si>
  <si>
    <t>Número de Descuentos</t>
  </si>
  <si>
    <t>Valor de la Beca</t>
  </si>
  <si>
    <t>Total Becas</t>
  </si>
  <si>
    <t>Valor descuento</t>
  </si>
  <si>
    <t>Total Descuentos</t>
  </si>
  <si>
    <t>BECAS</t>
  </si>
  <si>
    <t>DESCUENTOS</t>
  </si>
  <si>
    <t>DEVOLUCIONES</t>
  </si>
  <si>
    <t>DEVOLUCIONES DE MATRÍCULAS</t>
  </si>
  <si>
    <t>TOTAL BECAS + DESCUENTOS + DEVOLUCIONES</t>
  </si>
  <si>
    <t>O T R O S    P E C U N I A R I O S</t>
  </si>
  <si>
    <t>Valor proyectado pecuniarios</t>
  </si>
  <si>
    <t>A C T I V I D A D E S    D E     P R O Y E C C I Ó N    S O C I A L   Y    E X T E N S I Ó N</t>
  </si>
  <si>
    <t>F O R M A T O   P A R A   E L A B O R A C I Ó N   D E   P R E S U P U E S T O   A N U A L    D E   G A S T O S    E    I N V E R S I O N E S</t>
  </si>
  <si>
    <t>AÑO:</t>
  </si>
  <si>
    <t>SECCIONAL:</t>
  </si>
  <si>
    <t>Cursos de extensión de Ingles - CLEUL</t>
  </si>
  <si>
    <t>Cursos de extensión de Frances - CLEUL</t>
  </si>
  <si>
    <t>Cursos prueba Saber Pro</t>
  </si>
  <si>
    <t>Cursos De Idiomas Niños - Centro práctica social</t>
  </si>
  <si>
    <t>Cursos De Idiomas Adultos- Centro práctica social</t>
  </si>
  <si>
    <t>Cursos de ingles para estudiantes</t>
  </si>
  <si>
    <t>Cursos de Preparatorios</t>
  </si>
  <si>
    <t>Diplomado Escuela de docentes - No egresados</t>
  </si>
  <si>
    <t>Cursos Escuela Docentes - No Egresados</t>
  </si>
  <si>
    <t>Cursos Escuela Docentes - Egresados</t>
  </si>
  <si>
    <t>Diplomado Escuela de docentes - Egresados</t>
  </si>
  <si>
    <t>Cursos Escuela Docentes - Estudiantes Ulibre</t>
  </si>
  <si>
    <t>Diplomado Escuela de docentes - Estudiantes Ulibre</t>
  </si>
  <si>
    <t>TOTAL MATRÍCULAS</t>
  </si>
  <si>
    <t>RECRAGOS PAGOS EXTEMPORÁNEOS</t>
  </si>
  <si>
    <t>TOTAL PECUNIARIOS</t>
  </si>
  <si>
    <t>TOTAL OTRAS ACTIVIDADES</t>
  </si>
  <si>
    <t xml:space="preserve">T O T A L   I N G R E S O S   D E   L A   U N I D A D </t>
  </si>
  <si>
    <t>APROBADO POR:</t>
  </si>
  <si>
    <t>REVISIÓN PRESUPUESTO:</t>
  </si>
  <si>
    <t>TOTAL INGRESOS</t>
  </si>
  <si>
    <t>Otras actividades</t>
  </si>
  <si>
    <t>Becas</t>
  </si>
  <si>
    <t>Devoluciones de matrículas</t>
  </si>
  <si>
    <t>Becas y descuentos</t>
  </si>
  <si>
    <t>Pecuniarios</t>
  </si>
  <si>
    <t>Matrículas Universidad</t>
  </si>
  <si>
    <t>Recargos pagos extemporáneos Universidad</t>
  </si>
  <si>
    <t>Matrículas Colegio</t>
  </si>
  <si>
    <t>Pensiones Colegio</t>
  </si>
  <si>
    <t>Matrículas más pensiones Colegio</t>
  </si>
  <si>
    <t>INGRESOS</t>
  </si>
  <si>
    <t>Gastos de personal</t>
  </si>
  <si>
    <t xml:space="preserve">TOTAL GASTOS  </t>
  </si>
  <si>
    <t>INVERSIONES</t>
  </si>
  <si>
    <t>DIFERENCIA</t>
  </si>
  <si>
    <t>Otros gastos</t>
  </si>
  <si>
    <t>TOTAL GASTOS MÁS INVERSIONES</t>
  </si>
  <si>
    <t>CONCEPTO</t>
  </si>
  <si>
    <t>Gastos de academia</t>
  </si>
  <si>
    <t>Gastos de administración</t>
  </si>
  <si>
    <t>ACADÉMICA</t>
  </si>
  <si>
    <t xml:space="preserve">TIPO DE UNIDAD: </t>
  </si>
  <si>
    <t>CENTRO DE COSTOS</t>
  </si>
  <si>
    <t>01010101</t>
  </si>
  <si>
    <t>01010102</t>
  </si>
  <si>
    <t>01010103</t>
  </si>
  <si>
    <t>02010101</t>
  </si>
  <si>
    <t>02010102</t>
  </si>
  <si>
    <t>02010103</t>
  </si>
  <si>
    <t>02010104</t>
  </si>
  <si>
    <t>02010105</t>
  </si>
  <si>
    <t>02010106</t>
  </si>
  <si>
    <t>02020101</t>
  </si>
  <si>
    <t>02020102</t>
  </si>
  <si>
    <t>02020103</t>
  </si>
  <si>
    <t>02020104</t>
  </si>
  <si>
    <t>02020105</t>
  </si>
  <si>
    <t>02020106</t>
  </si>
  <si>
    <t>02020107</t>
  </si>
  <si>
    <t>02020108</t>
  </si>
  <si>
    <t>02020109</t>
  </si>
  <si>
    <t>02020110</t>
  </si>
  <si>
    <t>02020111</t>
  </si>
  <si>
    <t>02020112</t>
  </si>
  <si>
    <t>02020113</t>
  </si>
  <si>
    <t>02020199</t>
  </si>
  <si>
    <t>02020201</t>
  </si>
  <si>
    <t>03010101</t>
  </si>
  <si>
    <t>03010102</t>
  </si>
  <si>
    <t>03010103</t>
  </si>
  <si>
    <t>03010104</t>
  </si>
  <si>
    <t>03040101</t>
  </si>
  <si>
    <t>03020101</t>
  </si>
  <si>
    <t>03020102</t>
  </si>
  <si>
    <t>03020103</t>
  </si>
  <si>
    <t>03020104</t>
  </si>
  <si>
    <t>03020105</t>
  </si>
  <si>
    <t>03020106</t>
  </si>
  <si>
    <t>03020107</t>
  </si>
  <si>
    <t>03020108</t>
  </si>
  <si>
    <t>03020109</t>
  </si>
  <si>
    <t>03020110</t>
  </si>
  <si>
    <t>03020111</t>
  </si>
  <si>
    <t>03020112</t>
  </si>
  <si>
    <t>03020113</t>
  </si>
  <si>
    <t>03020114</t>
  </si>
  <si>
    <t>03020115</t>
  </si>
  <si>
    <t>03020116</t>
  </si>
  <si>
    <t>03020117</t>
  </si>
  <si>
    <t>03020118</t>
  </si>
  <si>
    <t>03020119</t>
  </si>
  <si>
    <t>03020120</t>
  </si>
  <si>
    <t>03020121</t>
  </si>
  <si>
    <t>03020122</t>
  </si>
  <si>
    <t>03020123</t>
  </si>
  <si>
    <t>03020124</t>
  </si>
  <si>
    <t>03020125</t>
  </si>
  <si>
    <t>03020201</t>
  </si>
  <si>
    <t>03020202</t>
  </si>
  <si>
    <t>03020203</t>
  </si>
  <si>
    <t>03020301</t>
  </si>
  <si>
    <t>04010101</t>
  </si>
  <si>
    <t>04010102</t>
  </si>
  <si>
    <t>04010103</t>
  </si>
  <si>
    <t>04010104</t>
  </si>
  <si>
    <t>04010105</t>
  </si>
  <si>
    <t>04010106</t>
  </si>
  <si>
    <t>04010107</t>
  </si>
  <si>
    <t>04010108</t>
  </si>
  <si>
    <t>04020101</t>
  </si>
  <si>
    <t>04020102</t>
  </si>
  <si>
    <t>04020103</t>
  </si>
  <si>
    <t>04020104</t>
  </si>
  <si>
    <t>04020105</t>
  </si>
  <si>
    <t>04020106</t>
  </si>
  <si>
    <t>04020107</t>
  </si>
  <si>
    <t>04020108</t>
  </si>
  <si>
    <t>04020109</t>
  </si>
  <si>
    <t>04020110</t>
  </si>
  <si>
    <t>04020111</t>
  </si>
  <si>
    <t>04020112</t>
  </si>
  <si>
    <t>04020113</t>
  </si>
  <si>
    <t>04020114</t>
  </si>
  <si>
    <t>04020115</t>
  </si>
  <si>
    <t>04020116</t>
  </si>
  <si>
    <t>04020117</t>
  </si>
  <si>
    <t>04020118</t>
  </si>
  <si>
    <t>04020301</t>
  </si>
  <si>
    <t>04030101</t>
  </si>
  <si>
    <t>04030102</t>
  </si>
  <si>
    <t>05010101</t>
  </si>
  <si>
    <t>05010102</t>
  </si>
  <si>
    <t>05010103</t>
  </si>
  <si>
    <t>05010104</t>
  </si>
  <si>
    <t>05010105</t>
  </si>
  <si>
    <t>05010106</t>
  </si>
  <si>
    <t>05010107</t>
  </si>
  <si>
    <t>05010108</t>
  </si>
  <si>
    <t>05020101</t>
  </si>
  <si>
    <t>05020102</t>
  </si>
  <si>
    <t>05020103</t>
  </si>
  <si>
    <t>05020104</t>
  </si>
  <si>
    <t>05020105</t>
  </si>
  <si>
    <t>05020106</t>
  </si>
  <si>
    <t>05020107</t>
  </si>
  <si>
    <t>05020201</t>
  </si>
  <si>
    <t>06010101</t>
  </si>
  <si>
    <t>06010102</t>
  </si>
  <si>
    <t>06010103</t>
  </si>
  <si>
    <t>06010201</t>
  </si>
  <si>
    <t>06010202</t>
  </si>
  <si>
    <t>06010301</t>
  </si>
  <si>
    <t>06010302</t>
  </si>
  <si>
    <t>06010401</t>
  </si>
  <si>
    <t>06010402</t>
  </si>
  <si>
    <t>06010501</t>
  </si>
  <si>
    <t>06020101</t>
  </si>
  <si>
    <t>06020102</t>
  </si>
  <si>
    <t>06020103</t>
  </si>
  <si>
    <t>06020104</t>
  </si>
  <si>
    <t>06020105</t>
  </si>
  <si>
    <t>06020106</t>
  </si>
  <si>
    <t>06020107</t>
  </si>
  <si>
    <t>06020108</t>
  </si>
  <si>
    <t>06020109</t>
  </si>
  <si>
    <t>06030101</t>
  </si>
  <si>
    <t>06030102</t>
  </si>
  <si>
    <t>06040101</t>
  </si>
  <si>
    <t>06040102</t>
  </si>
  <si>
    <t>07010101</t>
  </si>
  <si>
    <t>07020101</t>
  </si>
  <si>
    <t>07030101</t>
  </si>
  <si>
    <t>08010101</t>
  </si>
  <si>
    <t>09010101</t>
  </si>
  <si>
    <t>10010101</t>
  </si>
  <si>
    <t>10010102</t>
  </si>
  <si>
    <t>11010199</t>
  </si>
  <si>
    <t>12010101</t>
  </si>
  <si>
    <t>88010101</t>
  </si>
  <si>
    <t>88010102</t>
  </si>
  <si>
    <t>88010103</t>
  </si>
  <si>
    <t>88010104</t>
  </si>
  <si>
    <t>88010105</t>
  </si>
  <si>
    <t>88010106</t>
  </si>
  <si>
    <t>88010107</t>
  </si>
  <si>
    <t>89010101</t>
  </si>
  <si>
    <t>89010102</t>
  </si>
  <si>
    <t>89010103</t>
  </si>
  <si>
    <t>89010104</t>
  </si>
  <si>
    <t>89010105</t>
  </si>
  <si>
    <t>90010101</t>
  </si>
  <si>
    <t>90010102</t>
  </si>
  <si>
    <t>90010103</t>
  </si>
  <si>
    <t>90010104</t>
  </si>
  <si>
    <t>90010105</t>
  </si>
  <si>
    <t>90010106</t>
  </si>
  <si>
    <t>90010107</t>
  </si>
  <si>
    <t>90010108</t>
  </si>
  <si>
    <t>90010109</t>
  </si>
  <si>
    <t>90010110</t>
  </si>
  <si>
    <t>90010111</t>
  </si>
  <si>
    <t>91010101</t>
  </si>
  <si>
    <t>91010102</t>
  </si>
  <si>
    <t>91010103</t>
  </si>
  <si>
    <t>91010104</t>
  </si>
  <si>
    <t>91010105</t>
  </si>
  <si>
    <t>91010106</t>
  </si>
  <si>
    <t>91010107</t>
  </si>
  <si>
    <t>91010108</t>
  </si>
  <si>
    <t>91010109</t>
  </si>
  <si>
    <t>91010110</t>
  </si>
  <si>
    <t>91010111</t>
  </si>
  <si>
    <t>91010112</t>
  </si>
  <si>
    <t>91020101</t>
  </si>
  <si>
    <t>91030101</t>
  </si>
  <si>
    <t>91030102</t>
  </si>
  <si>
    <t>91030103</t>
  </si>
  <si>
    <t>91030104</t>
  </si>
  <si>
    <t>91030105</t>
  </si>
  <si>
    <t>91030106</t>
  </si>
  <si>
    <t>91040101</t>
  </si>
  <si>
    <t>91040102</t>
  </si>
  <si>
    <t>91040103</t>
  </si>
  <si>
    <t>91040104</t>
  </si>
  <si>
    <t>91040105</t>
  </si>
  <si>
    <t xml:space="preserve">NOMBRE </t>
  </si>
  <si>
    <t>PREESCOLAR</t>
  </si>
  <si>
    <t>BASICA</t>
  </si>
  <si>
    <t>MEDIA</t>
  </si>
  <si>
    <t>MEDICINA</t>
  </si>
  <si>
    <t>ENFERMERÌA</t>
  </si>
  <si>
    <t>FISIOTERAPIA</t>
  </si>
  <si>
    <t>INSTRUMENTACION QUIRURGICA</t>
  </si>
  <si>
    <t>BACTERIOLOGÍA</t>
  </si>
  <si>
    <t>MICROBIOLOGÍA</t>
  </si>
  <si>
    <t>ESP.  EN CIRUGIA GENERAL</t>
  </si>
  <si>
    <t>ESP.  EN GINECOLOGÌA Y OBSTETR</t>
  </si>
  <si>
    <t>ESP.  EN MEDICINA FAMILIAR</t>
  </si>
  <si>
    <t>ESP.  EN MEDICINA INTERNA</t>
  </si>
  <si>
    <t>ESP.  EN ORIENTACIÒN Y ED. SEX</t>
  </si>
  <si>
    <t>ESP.  EN PEDIATRÌA</t>
  </si>
  <si>
    <t>ESP.  EN SALUD OCUPACIONAL</t>
  </si>
  <si>
    <t>ESP.  EN EPIDEMIOLOGÌA</t>
  </si>
  <si>
    <t>ESP.  EN GEREN SERV. DE SALUD</t>
  </si>
  <si>
    <t>ESP.  EN CIRUGÌA PLASTICA</t>
  </si>
  <si>
    <t>ESP.  EN LAB CLÌNICO HEMA Y BC</t>
  </si>
  <si>
    <t>ESP.  EN AUD. DE SERV. DE SALU</t>
  </si>
  <si>
    <t>ESP. GERENCIA Y CONTROL DE RIESGOS</t>
  </si>
  <si>
    <t>POSGRADOS CIENCIAS DE LA SALUD</t>
  </si>
  <si>
    <t>MAESTRIA MICROBIOLOGIA MOLECULAR</t>
  </si>
  <si>
    <t>FACULTAD DE DERECHO CALENDARIO A</t>
  </si>
  <si>
    <t>FACULTAD DE DERECHO CALENDARIO B</t>
  </si>
  <si>
    <t>CONSULTORIO JURÌDICO</t>
  </si>
  <si>
    <t>CENTRO DE CONCILIACIÒN</t>
  </si>
  <si>
    <t>TECNOLOGÍA EN CRIMINALÍSTICA</t>
  </si>
  <si>
    <t>ESPECILIZACIÒN CRIMIN Y CIENCIAS FORENSE</t>
  </si>
  <si>
    <t>ESP.  EN DERECHO ADMINISTRATIV</t>
  </si>
  <si>
    <t>ESP.  EN DERECHO COMERCIAL</t>
  </si>
  <si>
    <t>ESP.  EN DERECHO CONSTITUCIONA</t>
  </si>
  <si>
    <t>ESP.  EN DERECHO DE FAMILIA</t>
  </si>
  <si>
    <t>ESP.  EN DERECHO LABORAL</t>
  </si>
  <si>
    <t>ESP.  EN DERECHO PENAL  Y CRIM</t>
  </si>
  <si>
    <t>ESP.  EN DERECHO PROCESAL</t>
  </si>
  <si>
    <t>ESP.  EN DERECHO PÙBLICO FINAN</t>
  </si>
  <si>
    <t>ESP.  EN TOXICOLOGÌA LABORAL</t>
  </si>
  <si>
    <t>ESP.  EN DERECHO INMOBILIARIO</t>
  </si>
  <si>
    <t>ESP.  EN DERECHO PÙBLICO</t>
  </si>
  <si>
    <t>ESP.  EN SEGURIDAD SOCIAL</t>
  </si>
  <si>
    <t>ESP.  EN PSICOLOGÌA LABORAL</t>
  </si>
  <si>
    <t>ESP.  EN DERECHOS HUMANOS</t>
  </si>
  <si>
    <t>ESP.  EN DERECHO EMPRESARIAL Y</t>
  </si>
  <si>
    <t>ESP.  EN DERECHO ADUANERO</t>
  </si>
  <si>
    <t>ESP.  EN CONTRATACIÒN ESTATAL</t>
  </si>
  <si>
    <t>ESP.  EN GOBIERNO MUNICIPAL</t>
  </si>
  <si>
    <t>ESP.  ADMINISTRATIVO VILLAVICE</t>
  </si>
  <si>
    <t>ESP. DERECHO EN TUNJA</t>
  </si>
  <si>
    <t>ESP. CIENCIAS FORENCES Y TECNICA PROBATO</t>
  </si>
  <si>
    <t>ESP. PUBLICO FINANCIERO VILLAV</t>
  </si>
  <si>
    <t>ESP. DERECHO PROCESAL VILLAVI</t>
  </si>
  <si>
    <t>ESP. DERECHO CONSTITUCIONAL FLORENCIA</t>
  </si>
  <si>
    <t>MAESTRÌA EN DERECHO PROCESAL</t>
  </si>
  <si>
    <t>MAESTRÌA EN PENAL Y CRIMINOLOGÌA</t>
  </si>
  <si>
    <t>MAESTRÌA EN DERECHO ADMINISTRATIVO</t>
  </si>
  <si>
    <t>DOCTORADO DE DERECHO</t>
  </si>
  <si>
    <t>ECONOMÌA</t>
  </si>
  <si>
    <t>ECONOMÌA Y NEGOCIOS INTERNACIONALES</t>
  </si>
  <si>
    <t>ADMINISTRACIÒN DE EMPRESAS</t>
  </si>
  <si>
    <t>ADMINISTRACIÒN AGROPECUARÌA</t>
  </si>
  <si>
    <t>CIENCIAS ECONOMICAS ADMINISTRATIVAS Y CO</t>
  </si>
  <si>
    <t>MERCADEO</t>
  </si>
  <si>
    <t>ADMINISTRACIÓN DE NEGOCIOS INTERNACIONAL</t>
  </si>
  <si>
    <t>ESP.  EN ADMIN ESTRATE CROL IN</t>
  </si>
  <si>
    <t>ESP.  CONTROL FISCAL</t>
  </si>
  <si>
    <t>ESP. EN GERENCIA FINANCIERA</t>
  </si>
  <si>
    <t>ESP.  EN GCIA FINANCIERA SISTE</t>
  </si>
  <si>
    <t>ESP.  GCIA FCIERA ENFASIS INTE</t>
  </si>
  <si>
    <t>ESP.  EN GESTIÒN TRIBUTARÌA</t>
  </si>
  <si>
    <t>ESP.  EN REVISORÌA FISCAL</t>
  </si>
  <si>
    <t>ESP.  EN GCIA ENFASIS INAL</t>
  </si>
  <si>
    <t>ESP.  EN GERENCIA TRIBUTARÌA</t>
  </si>
  <si>
    <t>ESP.  GTIÒN PROY INV.</t>
  </si>
  <si>
    <t>ESP.  EN PROYECTOS DE INV.</t>
  </si>
  <si>
    <t>ESP.  EN ADMINISTRACIÒN FINANC</t>
  </si>
  <si>
    <t>ESP.  EN FINANZAS BURSATILES</t>
  </si>
  <si>
    <t>ESP.  EN GCIA DE RECURSOS HUMA</t>
  </si>
  <si>
    <t>ESP.  GERENCIA TALENTO HUMANO</t>
  </si>
  <si>
    <t>ESP.  NGCIOS INLES ENFASIS LOG</t>
  </si>
  <si>
    <t>ESP.  EN MERCADEO DE CAPITALES</t>
  </si>
  <si>
    <t>ESP. GERENCIA EMPRESARIAL</t>
  </si>
  <si>
    <t>MAESTRIA EN CONTADURIA</t>
  </si>
  <si>
    <t>MAESTRIA EN MERCADEO</t>
  </si>
  <si>
    <t>MAESTRÍA EN GESTIÓN EMPRESARIAL</t>
  </si>
  <si>
    <t>INGENIERÌA AMBIENTAL</t>
  </si>
  <si>
    <t>INGENIERÌA COMERCÌAL</t>
  </si>
  <si>
    <t>INGENIERÌA DE SISTEMAS E INFORMÀTICA</t>
  </si>
  <si>
    <t>INGENIERÌA INDUSTRIAL</t>
  </si>
  <si>
    <t>INGENIERÌA MECÀNICA</t>
  </si>
  <si>
    <t>INGENIERÌA METALURGICA</t>
  </si>
  <si>
    <t>INGENIERÌA FINANCIERA</t>
  </si>
  <si>
    <t>INGENIERÌA CIVIL</t>
  </si>
  <si>
    <t>ESP.  EN MERCADEO</t>
  </si>
  <si>
    <t>ESP.  EN ALTA GERENCIA</t>
  </si>
  <si>
    <t>ESP.  EN MERCADEO AGROPECUARIO</t>
  </si>
  <si>
    <t>ESP.  EN GESTIÒN DEL DSLLO AGR</t>
  </si>
  <si>
    <t>ESP.  GCIA DE CALIDAD PDTOS Y</t>
  </si>
  <si>
    <t>ESP.  EN SOLDADURA</t>
  </si>
  <si>
    <t>ESP.  EN GERENCIA AMBIENTAL</t>
  </si>
  <si>
    <t>MAESTRIA EN INGENIERÍA</t>
  </si>
  <si>
    <t>LICENCIATURA EN BIOLOGÌA Y QUÌMICA</t>
  </si>
  <si>
    <t>LICENCIATURA EN MATEMÀTICAS</t>
  </si>
  <si>
    <t>LICENCIATURA ED. BASICA ENF EN NATURALES</t>
  </si>
  <si>
    <t>LICENCIATURA EN CIENCIAS SOCIALES</t>
  </si>
  <si>
    <t>LICENCIATURA ED BASICA ENF  CIE SOCIALES</t>
  </si>
  <si>
    <t>LICENCIATURA EN FILOLOGÍA</t>
  </si>
  <si>
    <t>LICENCIATURA EN ED. BASICA ENF HUMANIDAD</t>
  </si>
  <si>
    <t>LICENCIATURA EN EDUCACIÒN FÌSICA</t>
  </si>
  <si>
    <t>LICENCIATURA ED. BÀSICA ENF ED FÌSICA RE</t>
  </si>
  <si>
    <t>LICENCIATURA EN PEDAGOGÌA INFANTIL</t>
  </si>
  <si>
    <t>ESP.  EN GERENCIA Y PROYECCIÒN</t>
  </si>
  <si>
    <t>ESP.  EN DOCENCIA UNIVERSITARI</t>
  </si>
  <si>
    <t>ESP.  EN INFORMATICA EDUCATIVA</t>
  </si>
  <si>
    <t>ESP.  EN EDUCACIÒN AMBIENTAL</t>
  </si>
  <si>
    <t>ESP.  EN DIDACTICA DE LA MATEM</t>
  </si>
  <si>
    <t>ESP.  EÑANZA DE CIENCIA SOCIAL</t>
  </si>
  <si>
    <t>ESPECIALIZACIÓN EN DERECHO EDUCATIVO</t>
  </si>
  <si>
    <t>ESPECILIZACIÓN EN EDUCACIÓN PARA LA PAZ</t>
  </si>
  <si>
    <t>ESPECIALIZACIÓN EN PSICOLOGIA EDUCATIVA</t>
  </si>
  <si>
    <t>MAESTRIA EN CIENCIAS DE LA EDUCACIÓN</t>
  </si>
  <si>
    <t>MAESTRÍA EN DIDACTICAS DE LENGUAS EXTRAN</t>
  </si>
  <si>
    <t>CENTRO DE LENGUAS EXTRANJERAS CLEUL</t>
  </si>
  <si>
    <t>CENTRO DE PRACTICA SOCIAL</t>
  </si>
  <si>
    <t>FILOSOFIA DEL DERECHO</t>
  </si>
  <si>
    <t>ESP.  EN FILOSOFÌA DE DERECHO</t>
  </si>
  <si>
    <t>MAESTRÍA EN FILOSOFÍA</t>
  </si>
  <si>
    <t>ESCUELA DE CAPACITACIÒN A DOCENTES</t>
  </si>
  <si>
    <t>ORGANIZACIÒN DE RELACIONES INTERNACIONAL</t>
  </si>
  <si>
    <t>TECNOLOGÌA EN VETERINARIA</t>
  </si>
  <si>
    <t>ZOOTECNIA</t>
  </si>
  <si>
    <t>DIRECCIÒN CENTRO DE INVESTIGACIONES</t>
  </si>
  <si>
    <t>HACIENDA MAJAVITA</t>
  </si>
  <si>
    <t>BIBLIOTECA SEDE CENTRO</t>
  </si>
  <si>
    <t>LABORATORIOS</t>
  </si>
  <si>
    <t>ADMISIONES Y REGISTRO</t>
  </si>
  <si>
    <t>AUDIOVISUALES</t>
  </si>
  <si>
    <t>SALAS DE INFORMATICA</t>
  </si>
  <si>
    <t>PUBLICACIONES</t>
  </si>
  <si>
    <t>BIBLIOTECA SEDE BOSQUE</t>
  </si>
  <si>
    <t>AREA DE SALUD</t>
  </si>
  <si>
    <t>AREA DE CULTURA</t>
  </si>
  <si>
    <t>AREA DE DESARROLLO HUMANO</t>
  </si>
  <si>
    <t>AREA DE PROMOCIÒN SOCIOECONÒMICA</t>
  </si>
  <si>
    <t>AREA DE RECREACIÒN Y DEPORTE</t>
  </si>
  <si>
    <t>SALA GENERAL</t>
  </si>
  <si>
    <t>CONSILIATURA</t>
  </si>
  <si>
    <t>PRESIDENCIA NACIONAL</t>
  </si>
  <si>
    <t>RECTORÌA NACIONAL</t>
  </si>
  <si>
    <t>SECRETARIA GENERAL</t>
  </si>
  <si>
    <t>CENSORÌA NACIONAL</t>
  </si>
  <si>
    <t>PLANEACIÒN NACIONAL</t>
  </si>
  <si>
    <t>REVISORÌA FISCAL</t>
  </si>
  <si>
    <t>TRIBUNAL DE HONOR</t>
  </si>
  <si>
    <t>DIRECCIÓN NACIONAL TIC</t>
  </si>
  <si>
    <t>DIRECCIÓN NACIONAL CALIDAD</t>
  </si>
  <si>
    <t>CONSEJO DIRECTIVO</t>
  </si>
  <si>
    <t>PRESIDENCIA DELEGADA</t>
  </si>
  <si>
    <t>RECTORÌA SECCIONAL</t>
  </si>
  <si>
    <t>SECRETARIA SECCIONAL</t>
  </si>
  <si>
    <t>CENSORÌA DELEGADA</t>
  </si>
  <si>
    <t>PLANEACIÒN SECCIONAL</t>
  </si>
  <si>
    <t>AUDITORÌA INTERNA</t>
  </si>
  <si>
    <t>OFICINA JURÌDICA</t>
  </si>
  <si>
    <t>SISTEMAS Y COMUNICACIONES</t>
  </si>
  <si>
    <t>DIRECCIÒN DE BIENESTAR</t>
  </si>
  <si>
    <t>SGC - OFICINA DE SISTEMA DE GESTION DE C</t>
  </si>
  <si>
    <t>OFICINA DE ACREDITACIÓN</t>
  </si>
  <si>
    <t>OFICINA DE PERSONAL</t>
  </si>
  <si>
    <t>OFICINA DIRECCIÒN FINANCIERA-SINDICATURA</t>
  </si>
  <si>
    <t>ALMACÉN</t>
  </si>
  <si>
    <t>CARTERA</t>
  </si>
  <si>
    <t>CONTABILIDAD</t>
  </si>
  <si>
    <t>TESORERÌA</t>
  </si>
  <si>
    <t>OFICINA DIRECCIÒN ADMINISTRATIVA</t>
  </si>
  <si>
    <t>COMPRAS</t>
  </si>
  <si>
    <t>SERVICIOS GENERALES</t>
  </si>
  <si>
    <t>SEGURIDAD Y VIGILANCIA</t>
  </si>
  <si>
    <t>CONTADURÌA PÚBLICA</t>
  </si>
  <si>
    <t>GASTOS DE ADMINISTRACION Y ACADEMICOS</t>
  </si>
  <si>
    <t>03010106</t>
  </si>
  <si>
    <t>10130101</t>
  </si>
  <si>
    <t>10140101</t>
  </si>
  <si>
    <t>FONDO DE SOSTENIBILIDAD ICETEX</t>
  </si>
  <si>
    <t>FACTOR</t>
  </si>
  <si>
    <t>N</t>
  </si>
  <si>
    <t>ACTIVIDADES CON Y SIN AFECTACIÓN PRESUPUESTAL</t>
  </si>
  <si>
    <t>PRESUPUESTO PARA EL AÑO 2019</t>
  </si>
  <si>
    <t>CRONOGRAMA AÑO 2019</t>
  </si>
  <si>
    <t>E</t>
  </si>
  <si>
    <t>F</t>
  </si>
  <si>
    <t>M</t>
  </si>
  <si>
    <t>A</t>
  </si>
  <si>
    <t>J</t>
  </si>
  <si>
    <t>S</t>
  </si>
  <si>
    <t>O</t>
  </si>
  <si>
    <t>D</t>
  </si>
  <si>
    <t>LINEAMIENTOS DE ACREDITACIÓN DE PROGRAMAS RELACIONADOS CON EL PROYECTO PIDI</t>
  </si>
  <si>
    <t>2. Estudiantes</t>
  </si>
  <si>
    <t>No. 5 Estudiantes admitidos y capacidad institucional</t>
  </si>
  <si>
    <t>8. Organización Administración y Gestión</t>
  </si>
  <si>
    <t>No. 34 Sistemas de Comunicación e Información</t>
  </si>
  <si>
    <r>
      <rPr>
        <b/>
        <sz val="10"/>
        <color indexed="8"/>
        <rFont val="Arial"/>
        <family val="2"/>
      </rPr>
      <t>PROYECTO 26:</t>
    </r>
    <r>
      <rPr>
        <sz val="10"/>
        <color indexed="8"/>
        <rFont val="Arial"/>
        <family val="2"/>
      </rPr>
      <t xml:space="preserve"> DESARROLLO DE LA INFRAESTRUCTURA</t>
    </r>
  </si>
  <si>
    <r>
      <rPr>
        <b/>
        <sz val="10"/>
        <color indexed="8"/>
        <rFont val="Arial"/>
        <family val="2"/>
      </rPr>
      <t>PROYECTO 28:</t>
    </r>
    <r>
      <rPr>
        <sz val="10"/>
        <color indexed="8"/>
        <rFont val="Arial"/>
        <family val="2"/>
      </rPr>
      <t xml:space="preserve"> MERCADEO E IMAGEN CORPORATIVA</t>
    </r>
  </si>
  <si>
    <t xml:space="preserve">NOMBRE: </t>
  </si>
  <si>
    <t xml:space="preserve">CARGO: </t>
  </si>
  <si>
    <t xml:space="preserve">FECHA: </t>
  </si>
  <si>
    <t>FORMATO RESUMEN DE PROYECTO DE PRESUPUESTO AÑO 2019</t>
  </si>
  <si>
    <t>Presupuesto Año 2019</t>
  </si>
  <si>
    <r>
      <t>FECHA:</t>
    </r>
    <r>
      <rPr>
        <sz val="8"/>
        <color indexed="8"/>
        <rFont val="Arial Unicode MS"/>
        <family val="2"/>
      </rPr>
      <t xml:space="preserve"> </t>
    </r>
  </si>
  <si>
    <t>Número Estudiantes Año 2019</t>
  </si>
  <si>
    <t>10100101</t>
  </si>
  <si>
    <r>
      <rPr>
        <b/>
        <sz val="10"/>
        <color indexed="8"/>
        <rFont val="Arial"/>
        <family val="2"/>
      </rPr>
      <t>PROYECTO 20</t>
    </r>
    <r>
      <rPr>
        <sz val="10"/>
        <color indexed="8"/>
        <rFont val="Arial"/>
        <family val="2"/>
      </rPr>
      <t>: SISTEMA SIIG</t>
    </r>
  </si>
  <si>
    <t>10110101</t>
  </si>
  <si>
    <r>
      <rPr>
        <b/>
        <sz val="10"/>
        <color indexed="8"/>
        <rFont val="Arial"/>
        <family val="2"/>
      </rPr>
      <t>PROYECTO 21</t>
    </r>
    <r>
      <rPr>
        <sz val="10"/>
        <color indexed="8"/>
        <rFont val="Arial"/>
        <family val="2"/>
      </rPr>
      <t>: AMPLIACIÓN DEL ALCANCE DEL SISTEMA DE GESTIÓN DE CALIDAD</t>
    </r>
  </si>
  <si>
    <t>10110102</t>
  </si>
  <si>
    <r>
      <rPr>
        <b/>
        <sz val="10"/>
        <color indexed="8"/>
        <rFont val="Arial"/>
        <family val="2"/>
      </rPr>
      <t>PROYECTO 22</t>
    </r>
    <r>
      <rPr>
        <sz val="10"/>
        <color indexed="8"/>
        <rFont val="Arial"/>
        <family val="2"/>
      </rPr>
      <t>: LA UNIVERSIDAD ORIENTADA AL SERVICIO DE LA COMUNIDAD UNILIBRISTA</t>
    </r>
  </si>
  <si>
    <t>10110103</t>
  </si>
  <si>
    <r>
      <rPr>
        <b/>
        <sz val="10"/>
        <color indexed="8"/>
        <rFont val="Arial"/>
        <family val="2"/>
      </rPr>
      <t>PROYECTO 23</t>
    </r>
    <r>
      <rPr>
        <sz val="10"/>
        <color indexed="8"/>
        <rFont val="Arial"/>
        <family val="2"/>
      </rPr>
      <t>: SISTEMA INTEGRADO DE GESTIÓN</t>
    </r>
  </si>
  <si>
    <t>10120101</t>
  </si>
  <si>
    <r>
      <rPr>
        <b/>
        <sz val="10"/>
        <color indexed="8"/>
        <rFont val="Arial"/>
        <family val="2"/>
      </rPr>
      <t xml:space="preserve">PROYECTO 24: </t>
    </r>
    <r>
      <rPr>
        <sz val="10"/>
        <color indexed="8"/>
        <rFont val="Arial"/>
        <family val="2"/>
      </rPr>
      <t>ORGANIZACIÓN Y GESTIÓN</t>
    </r>
  </si>
  <si>
    <t>10120102</t>
  </si>
  <si>
    <r>
      <rPr>
        <b/>
        <sz val="10"/>
        <color indexed="8"/>
        <rFont val="Arial"/>
        <family val="2"/>
      </rPr>
      <t>PROYECTO 25:</t>
    </r>
    <r>
      <rPr>
        <sz val="10"/>
        <color indexed="8"/>
        <rFont val="Arial"/>
        <family val="2"/>
      </rPr>
      <t xml:space="preserve"> FUENTES DE NEGOCIACIÓN Y ESTRATEGIAS DE FORTALECIMIENTO Y CONTROL FINANCIERO</t>
    </r>
  </si>
  <si>
    <t>10130102</t>
  </si>
  <si>
    <r>
      <rPr>
        <b/>
        <sz val="10"/>
        <color indexed="8"/>
        <rFont val="Arial"/>
        <family val="2"/>
      </rPr>
      <t xml:space="preserve">PROYECTO 27: </t>
    </r>
    <r>
      <rPr>
        <sz val="10"/>
        <color indexed="8"/>
        <rFont val="Arial"/>
        <family val="2"/>
      </rPr>
      <t>GESTIÓN DE TIC</t>
    </r>
  </si>
  <si>
    <t>CARACTERÍSTICAS</t>
  </si>
  <si>
    <t>2019</t>
  </si>
  <si>
    <t xml:space="preserve">ÁREAS DE NEGOCIO </t>
  </si>
  <si>
    <t>ÁREAS</t>
  </si>
  <si>
    <t>Auatoridades Nacionales</t>
  </si>
  <si>
    <t>01</t>
  </si>
  <si>
    <t>Docencia</t>
  </si>
  <si>
    <t>02</t>
  </si>
  <si>
    <t>Investigación</t>
  </si>
  <si>
    <t>03</t>
  </si>
  <si>
    <t>Educación Continuada</t>
  </si>
  <si>
    <t>04</t>
  </si>
  <si>
    <t>Administración Académica</t>
  </si>
  <si>
    <t>05</t>
  </si>
  <si>
    <t>Bienestar Institucional</t>
  </si>
  <si>
    <t>06</t>
  </si>
  <si>
    <t>Administración Institucional</t>
  </si>
  <si>
    <t>07</t>
  </si>
  <si>
    <t>Egresados</t>
  </si>
  <si>
    <t>08</t>
  </si>
  <si>
    <t>Proyección Social</t>
  </si>
  <si>
    <t>09</t>
  </si>
  <si>
    <t>10</t>
  </si>
  <si>
    <t>Internacionalización</t>
  </si>
  <si>
    <t>LISTADO TIPO UNIDAD</t>
  </si>
  <si>
    <t>TIPO DE UNIDAD</t>
  </si>
  <si>
    <t>COLEGIO</t>
  </si>
  <si>
    <t>PREGRADO CIENCIAS DE LA SALUD</t>
  </si>
  <si>
    <t>PREGRADO DERECHO</t>
  </si>
  <si>
    <t>POSGRADOS DERECHO</t>
  </si>
  <si>
    <t>PREGRADO CIENCIAS ECONOMICAS</t>
  </si>
  <si>
    <t>POSGRADOS CIENCIAS ECONOMICAS</t>
  </si>
  <si>
    <t>PREGRADO INGENIERÍA</t>
  </si>
  <si>
    <t>POSGRADOS INGENIERÍA</t>
  </si>
  <si>
    <t>PREGRADO CIENCIAS DE LA EDUCACION</t>
  </si>
  <si>
    <t>PREGRADO FILOSOFIA</t>
  </si>
  <si>
    <t>POSGRADOS FILOSOFIA</t>
  </si>
  <si>
    <t>UNIDADES DE APOYO ACADEMICO</t>
  </si>
  <si>
    <t>PROGRAMAS TECNOLOGICOS</t>
  </si>
  <si>
    <t>BIENESTAR UNIVERSITARIO</t>
  </si>
  <si>
    <t>UNIDADES DIRECCION NACIONAL</t>
  </si>
  <si>
    <t>UNIDADES DE APOYO DIRECTIVO</t>
  </si>
  <si>
    <t>UNIDADES DE APOYO DE GESTION HUMANA</t>
  </si>
  <si>
    <t>UNIDADES DE APOYO FINANCIERO</t>
  </si>
  <si>
    <t>DIRECCION ADMINISTRATIVA</t>
  </si>
  <si>
    <t>UNIVERSIDAD LIBRE</t>
  </si>
  <si>
    <t>SEDE PRINCIPAL</t>
  </si>
  <si>
    <t>TIPOS DE PRESUPUESTO</t>
  </si>
  <si>
    <t>TIPO PRESUPUESTO</t>
  </si>
  <si>
    <t>Proyecto PIDI</t>
  </si>
  <si>
    <t>Cod</t>
  </si>
  <si>
    <t>CODIGO SEVEN</t>
  </si>
  <si>
    <t>CODIGO PIDI</t>
  </si>
  <si>
    <t>NOMBRE DEL PROYECTO</t>
  </si>
  <si>
    <t>AREA UTILIZADA</t>
  </si>
  <si>
    <t>CENTROS DE COSTOS</t>
  </si>
  <si>
    <t>TIPO DE PPTO</t>
  </si>
  <si>
    <t>GASTOS PREGRADO</t>
  </si>
  <si>
    <t>PROYECTO 01: RACIONALIZACIÓN Y AMPLIACIÓN DE LA COBERTURA DE PROGRAMAS DE PREGRADO Y POSGRADOS</t>
  </si>
  <si>
    <t>PROGRAMA 1</t>
  </si>
  <si>
    <t>1- FORTALECIMIENTO Y AMPLIACIÓN DE LOS PROGRAMAS DE PREGRADO Y POSGRADOS</t>
  </si>
  <si>
    <t>INVERSIÓN</t>
  </si>
  <si>
    <t>PROYECTO 02: PROYECTO E-LEARNING</t>
  </si>
  <si>
    <t>PROGRAMA 2</t>
  </si>
  <si>
    <t>2- FOMENTO A LA DOCENCIA CALIFICADA</t>
  </si>
  <si>
    <t>Fortalecimiento y ampliacion de los programas de pregrado y posgrados</t>
  </si>
  <si>
    <t>02 - Docencia
05 - Administracion Academica</t>
  </si>
  <si>
    <t>Pregrado, Posgrado, Oficina de Acreditacion, Planeacion</t>
  </si>
  <si>
    <t>Gastos Académicos
Inversiones</t>
  </si>
  <si>
    <t>INVERSIÓN PRE</t>
  </si>
  <si>
    <t>PROYECTO 03: DOCENCIA CALIFICADA</t>
  </si>
  <si>
    <t>PROGRAMA 3</t>
  </si>
  <si>
    <t>3- APOYO A LA EXCELENCIA ESTUDIANTIL</t>
  </si>
  <si>
    <t>Proyecto 01</t>
  </si>
  <si>
    <t xml:space="preserve"> Racionalizacion y ampliacion de la cobertura de programas de pregrado y posgrados</t>
  </si>
  <si>
    <t>PROYECTO 04: ESCUELA DE FORMACIÓN PARA DOCENTES UNIVERSITARIOS</t>
  </si>
  <si>
    <t>PROGRAMA 4</t>
  </si>
  <si>
    <t>4- UNA UNIVERSIDAD DE EXCELENCIA ACADÉMICA</t>
  </si>
  <si>
    <t>Proyecto 02</t>
  </si>
  <si>
    <t xml:space="preserve"> Proyecto E-learning</t>
  </si>
  <si>
    <t>PROYECTO 05: SEGUIMIENTO Y ATENCIÓN ACADÉMICA DE ESTUDIANTES</t>
  </si>
  <si>
    <t>PROGRAMA 5</t>
  </si>
  <si>
    <t>5- UNA UNIVERSIDAD DE DOCENCIA CON INVESTIGACIÓN</t>
  </si>
  <si>
    <t>Fomento a la Docencia Calificada</t>
  </si>
  <si>
    <t>02 - Docencia</t>
  </si>
  <si>
    <t>Pregrado, Posgrado, Escuela Docentes</t>
  </si>
  <si>
    <t>GASTOS INVESTIGACIÓN</t>
  </si>
  <si>
    <t>PROYECTO 06: FOMENTO Y APOYO A LA EXCELENCIA ESTUDIANTIL</t>
  </si>
  <si>
    <t>PROGRAMA 6</t>
  </si>
  <si>
    <t>6- UNA UNIVERSIDAD HUMANISTA, PLURALISTA Y DEMOCRÁTICA</t>
  </si>
  <si>
    <t>Proyecto 03</t>
  </si>
  <si>
    <t xml:space="preserve"> Docencia calificada</t>
  </si>
  <si>
    <t>INVERSIÓN INVES</t>
  </si>
  <si>
    <t>PROYECTO 07: AUTOEVALUACIÓN Y AUTORREGULACIÓN PARA LA MEJORA PERMANENTE DE LA CALIDAD ACADÉMICA</t>
  </si>
  <si>
    <t>PROGRAMA 7</t>
  </si>
  <si>
    <t>7- UNA UNIVERSIDAD CON AMPLIA PROYECCIÓN SOCIAL</t>
  </si>
  <si>
    <t>Proyecto 04</t>
  </si>
  <si>
    <t xml:space="preserve"> Escuela de formacion para docentes universitarios</t>
  </si>
  <si>
    <t>PROYECTO 08: ACTUALIZACIÓN ACADÉMICA</t>
  </si>
  <si>
    <t>PROGRAMA 8</t>
  </si>
  <si>
    <t>8- UNA UNIVERSIDAD MODERNA Y PROYECTADA INTERNACIONALMENTE</t>
  </si>
  <si>
    <t>Apoyo a la excelencia estudiantil</t>
  </si>
  <si>
    <t>Pregrado
Posgrado</t>
  </si>
  <si>
    <t>PROYECTO 09: CUALIFICACIÓN DE LOS PROGRAMAS DE EDUCACIÓN PREESCOLAR, BÁSICA Y MEDIA</t>
  </si>
  <si>
    <t>PROGRAMA 9</t>
  </si>
  <si>
    <t>9- UNA UNIVERSIDAD CENTRADA EN LA CULTURA DEL BIENESTAR UNIVERSITARIO</t>
  </si>
  <si>
    <t>Proyecto 05</t>
  </si>
  <si>
    <t xml:space="preserve"> Seguimiento y atencion academica de estudiantes</t>
  </si>
  <si>
    <t>GASTOS ADMINISTRATIVOS</t>
  </si>
  <si>
    <t>PROYECTO 10: UNA UNIVERSIDAD CON MODERNOS APOYOS TECNOLÓGICOS Y DIDÁCTICOS AL SERVICIO DE LA ACADEMIA</t>
  </si>
  <si>
    <t>PROGRAMA 10</t>
  </si>
  <si>
    <t>10- SISTEMA INTEGRADO DE INFORMACIÓN GERENCIAL SIIG.</t>
  </si>
  <si>
    <t>Proyecto 06</t>
  </si>
  <si>
    <t xml:space="preserve"> Fomento y apoyo a la excelencia estudiantil</t>
  </si>
  <si>
    <t>PROYECTO 11: FORTALECIMIENTO Y CONSOLIDACIÓN DE LA INVESTIGACIÓN CIENTÍFICA Y FORMATIVA EN LA UNIVERSIDAD LIBRE</t>
  </si>
  <si>
    <t>PROGRAMA 11</t>
  </si>
  <si>
    <t>11- SISTEMAS INTEGRADOS DE GESTIÓN</t>
  </si>
  <si>
    <t>Una Universidad de excelencia academica</t>
  </si>
  <si>
    <t>Pregrado, Posgrado, Colegio, Biblioteca, Salas de Computo, Audiovisuales, Ofic Acreditacion, Ofic Planeacion</t>
  </si>
  <si>
    <t>PROYECTO 12: FOMENTO A LA PRODUCCIÓN CIENTÍFICA Y ACADÉMICA</t>
  </si>
  <si>
    <t>PROGRAMA 12</t>
  </si>
  <si>
    <t>12- FORTALECIMIENTO ORGANIZACIONAL</t>
  </si>
  <si>
    <t>Proyecto 07</t>
  </si>
  <si>
    <t xml:space="preserve"> Autoevaluacion y autorregulacion para la mejora permanente de la calidad academica</t>
  </si>
  <si>
    <t>PROYECTO 13: FORTALECIMIENTO Y PROMOCIÓN DE LOS PRINCIPIOS INSTITUCIONALES Y DEL SENTIDO DE PERTENENCIA</t>
  </si>
  <si>
    <t>PROGRAMA 13</t>
  </si>
  <si>
    <t>13- GESTIÓN DEL CAMPUS</t>
  </si>
  <si>
    <t>Proyecto 08</t>
  </si>
  <si>
    <t xml:space="preserve"> Actualizacion academica</t>
  </si>
  <si>
    <t>PROYECTO 14: ORGANIZACIÓN, INFRAESTRUCTURA Y FOMENTO DE LA PROYECCIÓN SOCIAL PARA EL DESARROLLO NACIONAL Y REGIONAL</t>
  </si>
  <si>
    <t>PROGRAMA 14</t>
  </si>
  <si>
    <t>14- POSICIONAMIENTO Y COMUNICACIONES</t>
  </si>
  <si>
    <t>Proyecto 09</t>
  </si>
  <si>
    <t xml:space="preserve"> Cualificacion de los programas de educacion preescolar, basica y media</t>
  </si>
  <si>
    <t>PROYECTO 15: EDUCACIÓN CONTINUA</t>
  </si>
  <si>
    <t>Proyecto 10</t>
  </si>
  <si>
    <t xml:space="preserve"> Una universidad con modernos apoyos tecnologicos y didacticos al servicio de la academia</t>
  </si>
  <si>
    <t>PROYECTO 16: SISTEMA DE EGRESADOS E IMPACTO EN EL MEDIO</t>
  </si>
  <si>
    <t>Una Universidad de docencia con investigacion</t>
  </si>
  <si>
    <t>03 - Investigacion</t>
  </si>
  <si>
    <t>Pregrado
Posgrado
Laboratorios</t>
  </si>
  <si>
    <t>PROYECTO 17: FORTALECIMIENTO Y DESARROLLO DE LAS RELACIONES INTERINSTITUCIONALES A NIVEL NACIONAL E INTERNACIONAL</t>
  </si>
  <si>
    <t>Proyecto 11</t>
  </si>
  <si>
    <t xml:space="preserve"> Fortalecimiento y consolidacion de la investigacion cientifica y formatica en la Universidad Libre</t>
  </si>
  <si>
    <t>GASTOS EXTENSIÓN</t>
  </si>
  <si>
    <t>PROYECTO 18: FOMENTO Y APOYO A LA MOVILIDAD Y CUALIFICACIÓN ACADÉMICA E INVESTIGATIVA DE DOCENTES Y ESTUDIANTES</t>
  </si>
  <si>
    <t>Proyecto 12</t>
  </si>
  <si>
    <t xml:space="preserve"> Fomento a la produccion cientifica y academica</t>
  </si>
  <si>
    <t>PROYECTO 19: EXPANSIÓN Y CUALIFICACIÓN DE SERVICIOS Y PROGRAMAS DE BIENESTAR INSTITUCIONAL</t>
  </si>
  <si>
    <t>Una Universidad humanista, pluralista y democratica</t>
  </si>
  <si>
    <t>Catedra Unilibrista
Pregrado</t>
  </si>
  <si>
    <t>PROYECTO 20: SISTEMA SIIG</t>
  </si>
  <si>
    <t>Proyecto 13: Fortalecimiento y promoción de los principios institucionales y del sentido de pertenencia</t>
  </si>
  <si>
    <t>PROYECTO 21: AMPLIAR EL ALCANCE DEL  SISTEMA DE GESTIÓN DE CALIDAD</t>
  </si>
  <si>
    <t>Una universidad con amplia proyeccion social</t>
  </si>
  <si>
    <t>09 - Proyeccion Social
08 - Egresados
04 - Extension</t>
  </si>
  <si>
    <t>Pregrado, Posgrado, Of Egresados, Cleul, Cedeul, Consultorio Juridico, Consultorio Ambiental, Centro de practica social, centro de conciliacion</t>
  </si>
  <si>
    <t>PROYECTO 22: UNIVERSIDAD ORIENTADA AL SERVICIO DE LA COMUNIDAD</t>
  </si>
  <si>
    <t>Proyecto 14</t>
  </si>
  <si>
    <t xml:space="preserve"> Organización, infraestructura y fomento de la proyeccion social para el desarrollo nacional y regional</t>
  </si>
  <si>
    <t>PROYECTO 23: SISTEMAS INTEGRADOS DE GESTIÓN</t>
  </si>
  <si>
    <t>Proyecto 15</t>
  </si>
  <si>
    <t xml:space="preserve"> Educacion continua</t>
  </si>
  <si>
    <t>PROYECTO 24: ORGANIZACIÓN Y GESTIÓN</t>
  </si>
  <si>
    <t>Proyecto 16</t>
  </si>
  <si>
    <t xml:space="preserve"> Sistema de egresados e impacto en el medio</t>
  </si>
  <si>
    <t>PROYECTO 25: FUENTES DE FINANCIACIÓN Y ESTRATEGIAS DE FORTALECIMIENTO Y CONTROL FINANCIERO</t>
  </si>
  <si>
    <t>Una Universidad moderna y proyectada internacionalmente</t>
  </si>
  <si>
    <t>Pregrado
Posgrado
ORI</t>
  </si>
  <si>
    <t>PROYECTO 26: DESARROLLO DE LA INFRAESTRUCTURA</t>
  </si>
  <si>
    <t>Proyecto 17</t>
  </si>
  <si>
    <t xml:space="preserve"> Fortalecimiento y desarrollo de las relaciones interinstitucionales a nivel nacional e internacional</t>
  </si>
  <si>
    <t>PROYECTO 27: GESTIÓN DE TIC</t>
  </si>
  <si>
    <t>Proyecto 18</t>
  </si>
  <si>
    <t xml:space="preserve"> fomento y apoyo a la movilidad y cualificacion academica e investigativa de docentes y estudiantes</t>
  </si>
  <si>
    <t>PROYECTO 28: MERCADEO Y FORTALECIMIENTO DE LA IMAGEN CORPORATIVA</t>
  </si>
  <si>
    <t>Una Universidad centrada en la cultura del bienestar universitario</t>
  </si>
  <si>
    <t>06 - Bienestar Universitario</t>
  </si>
  <si>
    <t>Areas de Bienestar</t>
  </si>
  <si>
    <t>Gastos Académicos, Administrativos e Inversiones</t>
  </si>
  <si>
    <t>01150101</t>
  </si>
  <si>
    <t>Proyecto 19</t>
  </si>
  <si>
    <t xml:space="preserve"> Expasión y cualificación de servicios y rpogramas de bienestar institucional</t>
  </si>
  <si>
    <t>PROYECTOS DE CAFÉ MAJAVITA</t>
  </si>
  <si>
    <t>01150102</t>
  </si>
  <si>
    <t>Sistema integrado de informacion gerencial SIIG</t>
  </si>
  <si>
    <t>05 - Administracion Academica
07 - Administracion Institucional</t>
  </si>
  <si>
    <t>Registro y Control, Personal, Sindicatura, Planeacion</t>
  </si>
  <si>
    <t>PROYECTO SEMOVIENTE MAJAVITA</t>
  </si>
  <si>
    <t>01150103</t>
  </si>
  <si>
    <t>Proyecto 20</t>
  </si>
  <si>
    <t xml:space="preserve"> Sistema SIIG</t>
  </si>
  <si>
    <t>PORYECTO VIVERO MAJAVITA</t>
  </si>
  <si>
    <t>01150104</t>
  </si>
  <si>
    <t>Sistemas integrados de gestion</t>
  </si>
  <si>
    <t>Planeacion, Personal, Presidencia, Rectoria, Calidad, Registro Control</t>
  </si>
  <si>
    <t>Gastos Académicos, Gastos Administrativos e Inversiones</t>
  </si>
  <si>
    <t>GASTOS ADMINISTRATIVOS Y ACADÉMICOS</t>
  </si>
  <si>
    <t>Proyecto 21: Ampliar el alcance del  sistema de gestion de calidad</t>
  </si>
  <si>
    <t>GASTOS AUTORIDADES NACIONALES</t>
  </si>
  <si>
    <t>Proyecto 22: Universidad orientada al servicio de la comunidad</t>
  </si>
  <si>
    <t>Proyecto 23: Sistemas integrados de gestión</t>
  </si>
  <si>
    <t>Fortalecimiento Organizacional</t>
  </si>
  <si>
    <t>07 - Administracion Institucional</t>
  </si>
  <si>
    <t>Sindicatura, Personal, Secretaria Seccional, Archivo</t>
  </si>
  <si>
    <t>Gastos Administrativos
Inversiones</t>
  </si>
  <si>
    <t>Proyecto 24</t>
  </si>
  <si>
    <t xml:space="preserve"> Organización y gestión</t>
  </si>
  <si>
    <t>Proyecto 25</t>
  </si>
  <si>
    <t xml:space="preserve"> Fuentes de financiación y estrategias de fortalecimiento y control financiero</t>
  </si>
  <si>
    <t>Gestion del Campus</t>
  </si>
  <si>
    <t>Presidencia Seccional, Servicios Generales, Sistemas, todas las Unidades</t>
  </si>
  <si>
    <t>Proyecto 26</t>
  </si>
  <si>
    <t xml:space="preserve"> Desarrollo de la infraestructura</t>
  </si>
  <si>
    <t>Proyecto 27</t>
  </si>
  <si>
    <t xml:space="preserve"> Gestion de TIC</t>
  </si>
  <si>
    <t>Posicionamiento y Comunicaciones</t>
  </si>
  <si>
    <t>Rectoria, Comunicaciones, Todas unidades academicas</t>
  </si>
  <si>
    <t>Proyecto 28</t>
  </si>
  <si>
    <t xml:space="preserve"> Mercadeo y fortalecimiento de la imagen corporativa</t>
  </si>
  <si>
    <t>Gastos administrativos y academicos</t>
  </si>
  <si>
    <t>Gastos autoridades nacionales</t>
  </si>
  <si>
    <t>Mercadeo</t>
  </si>
  <si>
    <t>Filosofía del derecho</t>
  </si>
  <si>
    <t>Esp.  en Filosofía de Derecho</t>
  </si>
  <si>
    <t>Maestría en Filosofía</t>
  </si>
  <si>
    <t>Escuela de Capacitación a Docentes</t>
  </si>
  <si>
    <t>Organización de relaciones Internacional</t>
  </si>
  <si>
    <t>Tecnología en Veterinaria</t>
  </si>
  <si>
    <t>Zootecnia</t>
  </si>
  <si>
    <t>Dirección Centro de Investigaciones</t>
  </si>
  <si>
    <t>Hacienda Majavita</t>
  </si>
  <si>
    <t>Biblioteca Sede Centro</t>
  </si>
  <si>
    <t>Laboratorios</t>
  </si>
  <si>
    <t>Admisiones y Registro</t>
  </si>
  <si>
    <t>Audiovisuales</t>
  </si>
  <si>
    <t>Salas de Informática</t>
  </si>
  <si>
    <t>Publicaciones</t>
  </si>
  <si>
    <t>Biblioteca Sede Bosque</t>
  </si>
  <si>
    <t>Área de salud</t>
  </si>
  <si>
    <t>Área de Cultura</t>
  </si>
  <si>
    <t>Área de desarrollo Humano</t>
  </si>
  <si>
    <t>Área de promoción Socioeconómica</t>
  </si>
  <si>
    <t>Área de Recreación y Deporte</t>
  </si>
  <si>
    <t>Sala General</t>
  </si>
  <si>
    <t>Consiliatura</t>
  </si>
  <si>
    <t>Presidencia Nacional</t>
  </si>
  <si>
    <t>Rectoría Nacional</t>
  </si>
  <si>
    <t>Secretaria General</t>
  </si>
  <si>
    <t>Censoria Nacional</t>
  </si>
  <si>
    <t>Planeación Nacional</t>
  </si>
  <si>
    <t>Revisoría Fiscal</t>
  </si>
  <si>
    <t>Tribunal de Honor</t>
  </si>
  <si>
    <t>Dirección Nacional TIC</t>
  </si>
  <si>
    <t>Dirección Nacional Calidad</t>
  </si>
  <si>
    <t>Consejo Directivo</t>
  </si>
  <si>
    <t>Presidencia Delegada</t>
  </si>
  <si>
    <t>Rectoría Seccional</t>
  </si>
  <si>
    <t>Secretaria Seccional</t>
  </si>
  <si>
    <t>Censoria Delegada</t>
  </si>
  <si>
    <t>Planeación Seccional</t>
  </si>
  <si>
    <t>Auditoría Interna</t>
  </si>
  <si>
    <t>Oficina Jurídica</t>
  </si>
  <si>
    <t>Sistemas y Comunicaciones</t>
  </si>
  <si>
    <t>Dirección de Bienestar</t>
  </si>
  <si>
    <t>SGC - Oficina de Sistema de Gestión de C</t>
  </si>
  <si>
    <t>Oficina de Acreditación</t>
  </si>
  <si>
    <t>Oficina de Personal</t>
  </si>
  <si>
    <t>Oficina Dirección Financiera-Sindicatura</t>
  </si>
  <si>
    <t>Almacén</t>
  </si>
  <si>
    <t>Cartera</t>
  </si>
  <si>
    <t>Contabilidad</t>
  </si>
  <si>
    <t>Presupuesto</t>
  </si>
  <si>
    <t>Tesorería</t>
  </si>
  <si>
    <t>Oficina Dirección Administrativa</t>
  </si>
  <si>
    <t>Compras</t>
  </si>
  <si>
    <t>Servicios Generales</t>
  </si>
  <si>
    <t>Seguridad y Vigilancia</t>
  </si>
  <si>
    <t>Enfermería</t>
  </si>
  <si>
    <t>Microbiología</t>
  </si>
  <si>
    <t>02010108</t>
  </si>
  <si>
    <t>Nutrición y Dietética</t>
  </si>
  <si>
    <t>02020118</t>
  </si>
  <si>
    <t>Esp. Seguridad y salud en el trabajo</t>
  </si>
  <si>
    <t>02030108</t>
  </si>
  <si>
    <t>Maestría en Gestión de la Seguridad y Salud en el Trabajo</t>
  </si>
  <si>
    <t>Facultad de Derecho Calendario A</t>
  </si>
  <si>
    <t>Facultad de Derecho Calendario B</t>
  </si>
  <si>
    <t>Consultorio Jurídico</t>
  </si>
  <si>
    <t>Centro de conciliación</t>
  </si>
  <si>
    <t>Trabajo Social</t>
  </si>
  <si>
    <t>Esp. en Derecho Administrativo</t>
  </si>
  <si>
    <t>Esp. en Derecho Constitucional</t>
  </si>
  <si>
    <t>Esp. en Derecho Laboral</t>
  </si>
  <si>
    <t>Esp. en Gobierno Municipal</t>
  </si>
  <si>
    <t>Esp. Derecho Constitucional Florencia</t>
  </si>
  <si>
    <t>03020127</t>
  </si>
  <si>
    <t>Esp. Derecho de daños y Responsabilidad pública y privada</t>
  </si>
  <si>
    <t>03020128</t>
  </si>
  <si>
    <t>Esp. Derecho Procesal, Probatorio y Oralidad</t>
  </si>
  <si>
    <t>03020129</t>
  </si>
  <si>
    <t>Esp. Derecho Minero Energetico e Hidrocarburos</t>
  </si>
  <si>
    <t>03020130</t>
  </si>
  <si>
    <t>Esp. Responsabilidad Médica</t>
  </si>
  <si>
    <t>03020131</t>
  </si>
  <si>
    <t>Esp. Derecho del Trabajo, Pensiones y Riesgos Laborales</t>
  </si>
  <si>
    <t>03020133</t>
  </si>
  <si>
    <t>Esp. en Derecho Laboral y Seguridad Social</t>
  </si>
  <si>
    <t>03020134</t>
  </si>
  <si>
    <t>Esp. en Derecho Penal</t>
  </si>
  <si>
    <t>03020136</t>
  </si>
  <si>
    <t>Esp. Derecho Urbano gestión y planeamientos inmobiliarios</t>
  </si>
  <si>
    <t>03030102</t>
  </si>
  <si>
    <t>Maestría en Penal y Criminología</t>
  </si>
  <si>
    <t>03030103</t>
  </si>
  <si>
    <t>Maestría en Derecho Administrativo</t>
  </si>
  <si>
    <t>03030105</t>
  </si>
  <si>
    <t>Maestría en Constitucional</t>
  </si>
  <si>
    <t>03030106</t>
  </si>
  <si>
    <t>Maestría en Derecho Penal</t>
  </si>
  <si>
    <t>03040301</t>
  </si>
  <si>
    <t>Doctorado en Derecho</t>
  </si>
  <si>
    <t>Contaduría</t>
  </si>
  <si>
    <t>Economía</t>
  </si>
  <si>
    <t>Administración de Empresas</t>
  </si>
  <si>
    <t>Esp. en Administración Financiera</t>
  </si>
  <si>
    <t>04020120</t>
  </si>
  <si>
    <t>Esp. en Alta gerencia en Turismo de salud</t>
  </si>
  <si>
    <t>04020121</t>
  </si>
  <si>
    <t>Esp. en Gerencia de Negocios y Comercio Internacional</t>
  </si>
  <si>
    <t>04020122</t>
  </si>
  <si>
    <t>Esp. en Contabilidad Financiera Internacional</t>
  </si>
  <si>
    <t>04020125</t>
  </si>
  <si>
    <t>Esp. Gestión Tributaria y Aduanera</t>
  </si>
  <si>
    <t>04020126</t>
  </si>
  <si>
    <t>Esp. Revisoría Fiscal</t>
  </si>
  <si>
    <t>04020127</t>
  </si>
  <si>
    <t>Esp. Planeación y Gestión Estratégica</t>
  </si>
  <si>
    <t>04030302</t>
  </si>
  <si>
    <t>Maestría en Administración de Empresas</t>
  </si>
  <si>
    <t>Ingeniería Ambiental</t>
  </si>
  <si>
    <t>Ingeniería Comercíal</t>
  </si>
  <si>
    <t>Ingeniería de Sistemas</t>
  </si>
  <si>
    <t>Ingeniería Financiera</t>
  </si>
  <si>
    <t>Ingeniería Civil</t>
  </si>
  <si>
    <t>Esp. en Alta Gerencia</t>
  </si>
  <si>
    <t>05020108</t>
  </si>
  <si>
    <t>Esp. Movilidad y transporte</t>
  </si>
  <si>
    <t>05020110</t>
  </si>
  <si>
    <t>Esp. en Seguridad y Salud del Trabajo</t>
  </si>
  <si>
    <t>05020112</t>
  </si>
  <si>
    <t>Esp. Gerencia Logistica</t>
  </si>
  <si>
    <t>05030102</t>
  </si>
  <si>
    <t>Maestría en Mercadeo</t>
  </si>
  <si>
    <t xml:space="preserve">NOMBRE:  </t>
  </si>
  <si>
    <t>NOMBRE: JAIME ALONSO VELEZ MAZO</t>
  </si>
  <si>
    <t xml:space="preserve">CARGO:  </t>
  </si>
  <si>
    <t>CARGO: Coordinador de Presupuesto</t>
  </si>
  <si>
    <t>Tipo Ppto</t>
  </si>
  <si>
    <t>Nombre</t>
  </si>
  <si>
    <t>Codigo</t>
  </si>
  <si>
    <t>Gastos Investigacion</t>
  </si>
  <si>
    <t>(Arrend.) Acueductos Plantas y Redes</t>
  </si>
  <si>
    <t>(Arrend.) Construcciones Y Edificaciones</t>
  </si>
  <si>
    <t>(Arrend.) De Terrenos</t>
  </si>
  <si>
    <t>(Arrend.) Equipo de Computo</t>
  </si>
  <si>
    <t>(Arrend.) Equipo Medico y de Laboratorio</t>
  </si>
  <si>
    <t>(Arrend.) Flota y Equipo de Transporte</t>
  </si>
  <si>
    <t>(Arrend.) Maquinaria y Equipo</t>
  </si>
  <si>
    <t>(Arrend.) Muebles y Equipo de Oficina</t>
  </si>
  <si>
    <t>(Arrend.) Otros Arrendamientos</t>
  </si>
  <si>
    <t>(Arrend.) Telecomunicaciones Y Radio</t>
  </si>
  <si>
    <t>(capacit bienestar social y estimulos) Capacitacion Personal Administrativo</t>
  </si>
  <si>
    <t>(contri y afi) Afiliaciones Y Sostenimiento</t>
  </si>
  <si>
    <t>(contri y afi) Contribuciones</t>
  </si>
  <si>
    <t>(docentes sin vinculo laboral) Docentes</t>
  </si>
  <si>
    <t>(eventos culturales) Actividades Culturales y Cívicas</t>
  </si>
  <si>
    <t>(eventos culturales) Actividades Deportivas</t>
  </si>
  <si>
    <t>(eventos culturales) Eventos Especiales Y Celebraciones</t>
  </si>
  <si>
    <t>(eventos culturales) Gastos Ceremoniales de Grado</t>
  </si>
  <si>
    <t>(fotocopias y papeleria) Diplomas</t>
  </si>
  <si>
    <t>(fotocopias y papeleria) Utiles Papeleria y Fotocopias</t>
  </si>
  <si>
    <t>(gastos convenios) Gastos Convenios</t>
  </si>
  <si>
    <t>(Gtos de Viaje) Alojamiento Y Manutencion - Viaticos</t>
  </si>
  <si>
    <t>(Gtos de Viaje) Pasajaes Terrestres</t>
  </si>
  <si>
    <t>(Gtos de Viaje) Pasajes Aereos</t>
  </si>
  <si>
    <t>(gastos de representacion) Gastos de Representacion</t>
  </si>
  <si>
    <t>(gtos legales) Notariales</t>
  </si>
  <si>
    <t>(gtos legales) Tramites y Licencias</t>
  </si>
  <si>
    <t>(Hon) Asesoria Financiera</t>
  </si>
  <si>
    <t>(Hon) Asesoria Juridica</t>
  </si>
  <si>
    <t>(Hon) Asesoria Técnica</t>
  </si>
  <si>
    <t>(Imptos) Estampillas Pro Hospital Universitario</t>
  </si>
  <si>
    <t>(Imptos) Estampillas Procultura</t>
  </si>
  <si>
    <t>(Imptos) Estampillas Pro-Dot y Des Tercera Edad</t>
  </si>
  <si>
    <t>(Imptos) Industria y Comercio</t>
  </si>
  <si>
    <t>(Imptos) Propiedad Raiz</t>
  </si>
  <si>
    <t>(Imptos) Timbres</t>
  </si>
  <si>
    <t>(Imptos) Valorizacion</t>
  </si>
  <si>
    <t>(Imptos) Vehiculos</t>
  </si>
  <si>
    <t>(inversiones) Activos menores (2) Salarios minimos</t>
  </si>
  <si>
    <t>(Mante. y Repa) Acueductos Plantas y Redes</t>
  </si>
  <si>
    <t>(Mante. y Repa) Arreglos Ornamentales</t>
  </si>
  <si>
    <t>(Mante. y Repa) Construcciones Y Edificaciones</t>
  </si>
  <si>
    <t>(Mante. y Repa) De Terrenos</t>
  </si>
  <si>
    <t>(Mante. y Repa) Equipo de Computo</t>
  </si>
  <si>
    <t>(Mante. y Repa) Equipo Medico y de Laboratorio</t>
  </si>
  <si>
    <t>(Mante. y Repa) Flota y Equipo de Transporte</t>
  </si>
  <si>
    <t>(Mante. y Repa) Maquinaria y Equipo</t>
  </si>
  <si>
    <t>(Mante. y Repa) Muebles y Equipo de Oficina</t>
  </si>
  <si>
    <t>(Mante. y Repa) Otros Mantenimientos y Reparaciones</t>
  </si>
  <si>
    <t>(Mante. y Repa) Repaciones Locativas</t>
  </si>
  <si>
    <t>(Mante. y Repa) Telecomunicaciones Y Radio</t>
  </si>
  <si>
    <t>(Materia y Sumi) Armamento De Vigilancia</t>
  </si>
  <si>
    <t>(Materia y Sumi) Banderas Y Escudos</t>
  </si>
  <si>
    <t>(Materia y Sumi) Elementos de Computador Y Telecomunicaio</t>
  </si>
  <si>
    <t>(Materia y Sumi) Elementos de Ferreteria</t>
  </si>
  <si>
    <t>(Materia y Sumi) Elementos de Fotografia Y Audiovisuales</t>
  </si>
  <si>
    <t>(Materia y Sumi) Elementos de Imprenta</t>
  </si>
  <si>
    <t>(Materia y Sumi) Elementos de Lenceria Y Roperia</t>
  </si>
  <si>
    <t>(Materia y Sumi) Elementos Electricos Y Electronicos</t>
  </si>
  <si>
    <t>(Materia y Sumi) Emvases y Empaques</t>
  </si>
  <si>
    <t>(Materia y Sumi) Herramientas</t>
  </si>
  <si>
    <t>(Materia y Sumi) Repuestos en General</t>
  </si>
  <si>
    <t>(gtos generales) Combustibles y lubricantes</t>
  </si>
  <si>
    <t>(gtos generales) Correo Porte y Telegramas</t>
  </si>
  <si>
    <t>(gtos generales) Fondo de Sostenibilidad Icetex</t>
  </si>
  <si>
    <t>(gtos generales) Gastos Funebres</t>
  </si>
  <si>
    <t>(gtos generales) Gastos Medicos y Drogas</t>
  </si>
  <si>
    <t>(gtos generales) Obsequios Premios y Distinciones</t>
  </si>
  <si>
    <t>(gtos generales) Parqueaderos</t>
  </si>
  <si>
    <t>(gtos generales) Taxis y Buses</t>
  </si>
  <si>
    <t>(seguridad industrial) Seguridad Induatrial y Señalizaciones</t>
  </si>
  <si>
    <t>(seguros) Corriente Debil</t>
  </si>
  <si>
    <t>(seguros) Cumplimiento</t>
  </si>
  <si>
    <t>(seguros) Flota y Equipo de Transporte</t>
  </si>
  <si>
    <t>(seguros) Incendio</t>
  </si>
  <si>
    <t>(seguros) Lucro Cesante</t>
  </si>
  <si>
    <t>(seguros) Manejo</t>
  </si>
  <si>
    <t>(seguros) Obligatorio de Accidente</t>
  </si>
  <si>
    <t>(seguros) Otros Seguros</t>
  </si>
  <si>
    <t xml:space="preserve">(seguros) Poliza Estudiantil    </t>
  </si>
  <si>
    <t>(seguros) Responsabilidad Civil</t>
  </si>
  <si>
    <t>(seguros) Rotura de Maquina</t>
  </si>
  <si>
    <t>(seguros) Sustraccion y Hurto</t>
  </si>
  <si>
    <t>(seguros) Terremoto</t>
  </si>
  <si>
    <t>(seguros) Transporte de Mercancia</t>
  </si>
  <si>
    <t>(Serv. aseo y cafeteria) Casino Y Restaurante</t>
  </si>
  <si>
    <t>(Serv. aseo y cafeteria) Servicios de Aseo</t>
  </si>
  <si>
    <t>(servicios de aseo lavanderia y cafeteria) Elemetos de Aseo y Cafeteria</t>
  </si>
  <si>
    <t>(Serv. publicos) Acueducto Y Alcantarillado</t>
  </si>
  <si>
    <t>(Serv. publicos) Aseo</t>
  </si>
  <si>
    <t>(Serv. publicos) Energia Electrica</t>
  </si>
  <si>
    <t>(Serv. publicos) Gas</t>
  </si>
  <si>
    <t>(Serv. publicos) Internet</t>
  </si>
  <si>
    <t>(Serv. publicos) Telefono</t>
  </si>
  <si>
    <t>(Serv. publicos) Telefono Celular</t>
  </si>
  <si>
    <t>(Serv. publicos) Tv Satelital</t>
  </si>
  <si>
    <t>(Serv. Tecn)Asistencia Tenica</t>
  </si>
  <si>
    <t>(Serv. Tecn)Encuadernacion Y Empaste</t>
  </si>
  <si>
    <t>(Serv. Tecn)Grabacion y Produccion</t>
  </si>
  <si>
    <t>(Serv. Tecn)Inhumacion de Cadaveres</t>
  </si>
  <si>
    <t>(Serv. Tecn)Instructores - Talleristas de Bienestar</t>
  </si>
  <si>
    <t>(Serv. Tecn)Microfilmacion</t>
  </si>
  <si>
    <t>(Serv. Tecn)Musica Ambiental</t>
  </si>
  <si>
    <t>(Serv. Tecn)Otros</t>
  </si>
  <si>
    <t>(Serv. Tecn)Procesamiento Electronico de Datos</t>
  </si>
  <si>
    <t>(Serv. Tecn)Publicidad Y Propaganda</t>
  </si>
  <si>
    <t>(Serv. Tecn)Seguridad y Vigilancia</t>
  </si>
  <si>
    <t>(Serv. Tecn)Transporte Fletes Y Acarreos</t>
  </si>
  <si>
    <t>(temporales) Capacitacion a Docentes</t>
  </si>
  <si>
    <t>(temporales) Temporales</t>
  </si>
  <si>
    <t>Gastos No Operacionales</t>
  </si>
  <si>
    <t>(Financieros) Comisiones</t>
  </si>
  <si>
    <t>(Financieros) Descuentos comerciales condicionados</t>
  </si>
  <si>
    <t>(Financieros) Diferencia en cambio</t>
  </si>
  <si>
    <t>(Financieros) Gastos bancarios</t>
  </si>
  <si>
    <t>(Financieros) Gmf.gravamen movimientos financieros</t>
  </si>
  <si>
    <t>(Financieros) Gtos en negociación certific de cambio</t>
  </si>
  <si>
    <t>(Financieros) Intereses</t>
  </si>
  <si>
    <t>(Financieros) Otros</t>
  </si>
  <si>
    <t>(Financieros) Reajuste monetario upac - uvr</t>
  </si>
  <si>
    <t>(Gastos Diversos) Aportes a autoridades nacionales</t>
  </si>
  <si>
    <t>(Gastos Diversos) Beca Egresados</t>
  </si>
  <si>
    <t>(Gastos Diversos) Becas - Convencion Colectiva</t>
  </si>
  <si>
    <t>(Gastos Diversos) Becas Autoridades Nacionales</t>
  </si>
  <si>
    <t>(Gastos Diversos) Becas Autoridades Nacionales Bogota</t>
  </si>
  <si>
    <t>(Gastos Diversos) Becas Movilidad Estudiantil</t>
  </si>
  <si>
    <t>(Gastos Diversos) Demandas laborales</t>
  </si>
  <si>
    <t>(Gastos Diversos) Demandas por incumplimiento de contrato</t>
  </si>
  <si>
    <t>(Gastos Diversos) Donaciones</t>
  </si>
  <si>
    <t>(Gastos Diversos) Hacienda Majavita</t>
  </si>
  <si>
    <t>(Gastos Diversos) Impuestos Asumidos</t>
  </si>
  <si>
    <t>(Gastos Diversos) iNDEMNIZACIONES</t>
  </si>
  <si>
    <t>(Gastos Diversos) Multas,sanciones y litigios</t>
  </si>
  <si>
    <t>(Gastos Diversos) Otros</t>
  </si>
  <si>
    <t>(Gastos Extraordinarios) Actividades culturales y civicas</t>
  </si>
  <si>
    <t>(Gastos Extraordinarios) Ajuste al peso</t>
  </si>
  <si>
    <t>(Gastos Extraordinarios) Biblioteca años anteriores (amortizac)</t>
  </si>
  <si>
    <t>(Gastos Extraordinarios) Costas y  procesos judiciales</t>
  </si>
  <si>
    <t>(Gastos Extraordinarios) COSTOS Y GASTOS DE EJERCICIOS ANTERIORES</t>
  </si>
  <si>
    <t>(Gastos Extraordinarios) Impuestos asumidos</t>
  </si>
  <si>
    <t>(Gastos Extraordinarios) MATRICULAS PERIODOS ANTERIORES</t>
  </si>
  <si>
    <t>(Gastos Extraordinarios) Otros</t>
  </si>
  <si>
    <t>Gastos Posgrados</t>
  </si>
  <si>
    <t>(becas autoridades) Becas Consiliatura</t>
  </si>
  <si>
    <t>(becas autoridades) Becas Sala General</t>
  </si>
  <si>
    <t>(becas autoridades) Becas Sinties Beneficiario Intersecciona</t>
  </si>
  <si>
    <t>(becas sinties beneficiario intersecciona) Capacitacion a Docentes</t>
  </si>
  <si>
    <t>(becas sinties beneficiario intersecciona) Temporales</t>
  </si>
  <si>
    <t>(capacit bienestar social y estimulos) Becas Sinties Beneficiario Intersecciona</t>
  </si>
  <si>
    <t>(capacitacion a docentes) Gastos de Representacion</t>
  </si>
  <si>
    <t>(seguros) Poliza Estudiantil</t>
  </si>
  <si>
    <t>Gastos Pregrado</t>
  </si>
  <si>
    <t xml:space="preserve">(Arrend.) Acueductos Plantas y Redes </t>
  </si>
  <si>
    <t xml:space="preserve">(Arrend.) Construcciones Y Edificaciones </t>
  </si>
  <si>
    <t xml:space="preserve">(Arrend.) De Terrenos </t>
  </si>
  <si>
    <t xml:space="preserve">(Arrend.) Equipo de Computo </t>
  </si>
  <si>
    <t xml:space="preserve">(Arrend.) Equipo Medico y de Laboratorio </t>
  </si>
  <si>
    <t xml:space="preserve">(Arrend.) Flota y Equipo de Transporte  </t>
  </si>
  <si>
    <t xml:space="preserve">(Arrend.) Maquinaria y Equipo  </t>
  </si>
  <si>
    <t xml:space="preserve">(Arrend.) Muebles y Equipo de Oficina  </t>
  </si>
  <si>
    <t xml:space="preserve">(Arrend.) Otros Arrendamientos  </t>
  </si>
  <si>
    <t xml:space="preserve">(Arrend.) Telecomunicaciones Y Radio  </t>
  </si>
  <si>
    <t xml:space="preserve">(becas autoridades) Becas Consiliatura </t>
  </si>
  <si>
    <t xml:space="preserve">(becas autoridades) Becas Sala General </t>
  </si>
  <si>
    <t xml:space="preserve">(becas autoridades) Becas Sinties Beneficiario Intersecciona </t>
  </si>
  <si>
    <t xml:space="preserve">(capacit bienestar social y estimulos) Becas Sinties Beneficiario Intersecciona </t>
  </si>
  <si>
    <t xml:space="preserve">(capacit bienestar social y estimulos) Capacitacion Personal Administrativo </t>
  </si>
  <si>
    <t xml:space="preserve">(contri y afi) Afiliaciones Y Sostenimiento </t>
  </si>
  <si>
    <t xml:space="preserve">(contri y afi) Contribuciones </t>
  </si>
  <si>
    <t xml:space="preserve">(docentes sin vinculo laboral) Docentes </t>
  </si>
  <si>
    <t xml:space="preserve">(eventos culturales) Actividades Culturales y Cívicas </t>
  </si>
  <si>
    <t xml:space="preserve">(eventos culturales) Actividades Deportivas </t>
  </si>
  <si>
    <t xml:space="preserve">(eventos culturales) Eventos Especiales Y Celebraciones </t>
  </si>
  <si>
    <t xml:space="preserve">(eventos culturales) Gastos Ceremoniales de Grado </t>
  </si>
  <si>
    <t xml:space="preserve">(fotocopias y papeleria) Diplomas </t>
  </si>
  <si>
    <t xml:space="preserve">(fotocopias y papeleria) Utiles Papeleria y Fotocopias </t>
  </si>
  <si>
    <t xml:space="preserve">(gastos convenios) Gastos Convenios </t>
  </si>
  <si>
    <t xml:space="preserve">(Gtos de Viaje) Alojamiento Y Manutencion - Viaticos </t>
  </si>
  <si>
    <t xml:space="preserve">(Gtos de Viaje) Pasajaes Terrestres </t>
  </si>
  <si>
    <t xml:space="preserve">(Gtos de Viaje) Pasajes Aereos </t>
  </si>
  <si>
    <t xml:space="preserve">(gastos de representacion) Gastos de Representacion </t>
  </si>
  <si>
    <t xml:space="preserve">(gtos legales) Notariales </t>
  </si>
  <si>
    <t xml:space="preserve">(gtos legales) Tramites y Licencias </t>
  </si>
  <si>
    <t xml:space="preserve">(Hon) Asesoria Financiera </t>
  </si>
  <si>
    <t xml:space="preserve">(Hon) Asesoria Juridica </t>
  </si>
  <si>
    <t xml:space="preserve">(Hon) Asesoria Técnica </t>
  </si>
  <si>
    <t xml:space="preserve">(Imptos) Estampillas Pro Hospital Universitario </t>
  </si>
  <si>
    <t xml:space="preserve">(Imptos) Estampillas Procultura </t>
  </si>
  <si>
    <t xml:space="preserve">(Imptos) Estampillas Pro-Dot y Des Tercera Edad </t>
  </si>
  <si>
    <t xml:space="preserve">(Imptos) Industria y Comercio </t>
  </si>
  <si>
    <t xml:space="preserve">(Imptos) Propiedad Raiz </t>
  </si>
  <si>
    <t xml:space="preserve">(Imptos) Timbres </t>
  </si>
  <si>
    <t xml:space="preserve">(Imptos) Valorizacion </t>
  </si>
  <si>
    <t xml:space="preserve">(Imptos) Vehiculos </t>
  </si>
  <si>
    <t xml:space="preserve">(inversiones) Activos menores (2) Salarios minimos </t>
  </si>
  <si>
    <t xml:space="preserve">(Mante. y Repa) Acueductos Plantas y Redes </t>
  </si>
  <si>
    <t xml:space="preserve">(Mante. y Repa) Arreglos Ornamentales </t>
  </si>
  <si>
    <t xml:space="preserve">(Mante. y Repa) Construcciones Y Edificaciones </t>
  </si>
  <si>
    <t xml:space="preserve">(Mante. y Repa) De Terrenos </t>
  </si>
  <si>
    <t xml:space="preserve">(Mante. y Repa) Equipo de Computo </t>
  </si>
  <si>
    <t xml:space="preserve">(Mante. y Repa) Equipo Medico y de Laboratorio </t>
  </si>
  <si>
    <t xml:space="preserve">(Mante. y Repa) Flota y Equipo de Transporte </t>
  </si>
  <si>
    <t xml:space="preserve">(Mante. y Repa) Maquinaria y Equipo </t>
  </si>
  <si>
    <t xml:space="preserve">(Mante. y Repa) Muebles y Equipo de Oficina </t>
  </si>
  <si>
    <t xml:space="preserve">(Mante. y Repa) Otros Mantenimientos y Reparaciones </t>
  </si>
  <si>
    <t xml:space="preserve">(Mante. y Repa) Repaciones Locativas </t>
  </si>
  <si>
    <t xml:space="preserve">(Mante. y Repa) Telecomunicaciones Y Radio </t>
  </si>
  <si>
    <t xml:space="preserve">(Materia y Sumi) Armamento De Vigilancia </t>
  </si>
  <si>
    <t xml:space="preserve">(Materia y Sumi) Banderas Y Escudos </t>
  </si>
  <si>
    <t xml:space="preserve">(Materia y Sumi) Elementos de Computador Y Telecomunicaio </t>
  </si>
  <si>
    <t xml:space="preserve">(Materia y Sumi) Elementos de Ferreteria </t>
  </si>
  <si>
    <t xml:space="preserve">(Materia y Sumi) Elementos de Fotografia Y Audiovisuales </t>
  </si>
  <si>
    <t xml:space="preserve">(Materia y Sumi) Elementos de Imprenta </t>
  </si>
  <si>
    <t xml:space="preserve">(Materia y Sumi) Elementos de Lenceria Y Roperia </t>
  </si>
  <si>
    <t xml:space="preserve">(Materia y Sumi) Elementos Electricos Y Electronicos </t>
  </si>
  <si>
    <t xml:space="preserve">(Materia y Sumi) Emvases y Empaques </t>
  </si>
  <si>
    <t xml:space="preserve">(Materia y Sumi) Herramientas </t>
  </si>
  <si>
    <t xml:space="preserve">(Materia y Sumi) Repuestos en General </t>
  </si>
  <si>
    <t xml:space="preserve">(gtos generales) Combustibles y lubricantes </t>
  </si>
  <si>
    <t xml:space="preserve">(gtos generales) Correo Porte y Telegramas </t>
  </si>
  <si>
    <t xml:space="preserve">(gtos generales) Fondo de Sostenibilidad Icetex </t>
  </si>
  <si>
    <t xml:space="preserve">(gtos generales) Gastos Funebres </t>
  </si>
  <si>
    <t xml:space="preserve">(gtos generales) Gastos Medicos y Drogas </t>
  </si>
  <si>
    <t xml:space="preserve">(gtos generales) Obsequios Premios y Distinciones </t>
  </si>
  <si>
    <t xml:space="preserve">(gtos generales) Parqueaderos </t>
  </si>
  <si>
    <t xml:space="preserve">(gtos generales) Taxis y Buses </t>
  </si>
  <si>
    <t xml:space="preserve">(seguridad industrial) Seguridad Induatrial y Señalizaciones </t>
  </si>
  <si>
    <t xml:space="preserve">(seguros) Corriente Debil </t>
  </si>
  <si>
    <t xml:space="preserve">(seguros) Cumplimiento </t>
  </si>
  <si>
    <t xml:space="preserve">(seguros) Flota y Equipo de Transporte </t>
  </si>
  <si>
    <t xml:space="preserve">(seguros) Incendio </t>
  </si>
  <si>
    <t xml:space="preserve">(seguros) Lucro Cesante </t>
  </si>
  <si>
    <t xml:space="preserve">(seguros) Manejo </t>
  </si>
  <si>
    <t xml:space="preserve">(seguros) Obligatorio de Accidente </t>
  </si>
  <si>
    <t xml:space="preserve">(seguros) Otros Seguros </t>
  </si>
  <si>
    <t xml:space="preserve">(seguros) Poliza Estudiantil </t>
  </si>
  <si>
    <t xml:space="preserve">(seguros) Responsabilidad Civil </t>
  </si>
  <si>
    <t xml:space="preserve">(seguros) Rotura de Maquina </t>
  </si>
  <si>
    <t xml:space="preserve">(seguros) Sustraccion y Hurto </t>
  </si>
  <si>
    <t xml:space="preserve">(seguros) Terremoto </t>
  </si>
  <si>
    <t xml:space="preserve">(seguros) Transporte de Mercancia </t>
  </si>
  <si>
    <t xml:space="preserve">(Serv. aseo y cafeteria) Casino Y Restaurante </t>
  </si>
  <si>
    <t xml:space="preserve">(Serv. aseo y cafeteria) Servicios de Aseo </t>
  </si>
  <si>
    <t xml:space="preserve">(servicios de aseo lavanderia y cafeteria) Elemetos de Aseo y Cafeteria </t>
  </si>
  <si>
    <t xml:space="preserve">(Serv. publicos) Acueducto Y Alcantarillado </t>
  </si>
  <si>
    <t xml:space="preserve">(Serv. publicos) Aseo </t>
  </si>
  <si>
    <t xml:space="preserve">(Serv. publicos) Energia Electrica </t>
  </si>
  <si>
    <t xml:space="preserve">(Serv. publicos) Gas </t>
  </si>
  <si>
    <t xml:space="preserve">(Serv. publicos) Internet </t>
  </si>
  <si>
    <t xml:space="preserve">(Serv. publicos) Telefono </t>
  </si>
  <si>
    <t xml:space="preserve">(Serv. publicos) Telefono Celular </t>
  </si>
  <si>
    <t xml:space="preserve">(Serv. publicos) Tv Satelital </t>
  </si>
  <si>
    <t xml:space="preserve">(Serv. Tecn)Asistencia Tenica </t>
  </si>
  <si>
    <t xml:space="preserve">(Serv. Tecn)Encuadernacion Y Empaste </t>
  </si>
  <si>
    <t xml:space="preserve">(Serv. Tecn)Grabacion y Produccion </t>
  </si>
  <si>
    <t xml:space="preserve">(Serv. Tecn)Inhumacion de Cadaveres </t>
  </si>
  <si>
    <t xml:space="preserve">(Serv. Tecn)Instructores - Talleristas de Bienestar </t>
  </si>
  <si>
    <t xml:space="preserve">(Serv. Tecn)Microfilmacion </t>
  </si>
  <si>
    <t xml:space="preserve">(Serv. Tecn)Musica Ambiental </t>
  </si>
  <si>
    <t xml:space="preserve">(Serv. Tecn)Otros </t>
  </si>
  <si>
    <t xml:space="preserve">(Serv. Tecn)Procesamiento Electronico de Datos </t>
  </si>
  <si>
    <t xml:space="preserve">(Serv. Tecn)Publicidad Y Propaganda </t>
  </si>
  <si>
    <t xml:space="preserve">(Serv. Tecn)Seguridad y Vigilancia </t>
  </si>
  <si>
    <t xml:space="preserve">(Serv. Tecn)Transporte Fletes Y Acarreos </t>
  </si>
  <si>
    <t xml:space="preserve">(temporales) Capacitacion a Docentes </t>
  </si>
  <si>
    <t xml:space="preserve">(temporales) Temporales </t>
  </si>
  <si>
    <t>Inversiones</t>
  </si>
  <si>
    <t>(inversiones) Acueducto, Acequias y Canalizaciones</t>
  </si>
  <si>
    <t>(inversiones) Armamento de Vigilancia</t>
  </si>
  <si>
    <t>(inversiones) Autos Camionetas y Camperos</t>
  </si>
  <si>
    <t>(inversiones) Bibliotecas</t>
  </si>
  <si>
    <t>(inversiones) Colegios y Escuelas</t>
  </si>
  <si>
    <t>(inversiones) Construcciones y Edificaciones</t>
  </si>
  <si>
    <t>(inversiones) Cultivos en Desarrollo</t>
  </si>
  <si>
    <t>(inversiones) Edificios</t>
  </si>
  <si>
    <t>(inversiones) Elementos Coreograficos</t>
  </si>
  <si>
    <t>(inversiones) Elementos de Museo</t>
  </si>
  <si>
    <t>(inversiones) Equipo Agropecuario de Silvicultura Avic</t>
  </si>
  <si>
    <t>(inversiones) Equipo de Aseo</t>
  </si>
  <si>
    <t>(inversiones) Equipo de Ayuda Audiovisual</t>
  </si>
  <si>
    <t>(inversiones) Equipo de construcción</t>
  </si>
  <si>
    <t>(inversiones) Equipo de Enseñanza</t>
  </si>
  <si>
    <t>(inversiones) Equipo de Seguridad y Rescate</t>
  </si>
  <si>
    <t>(inversiones) Equipo de Telecomunicaciones</t>
  </si>
  <si>
    <t>(inversiones) Equipos</t>
  </si>
  <si>
    <t>(inversiones) Equipos de Radio</t>
  </si>
  <si>
    <t>(inversiones) Equipos Industriales</t>
  </si>
  <si>
    <t>(inversiones) Equipos Por Procesamiento de Datos</t>
  </si>
  <si>
    <t>(inversiones) Escudos y Banderas</t>
  </si>
  <si>
    <t>(inversiones) Ganado Vacuno</t>
  </si>
  <si>
    <t>(inversiones) Herramientas y Accesorios</t>
  </si>
  <si>
    <t>(inversiones) Instalaciones para Agua y Energia</t>
  </si>
  <si>
    <t>(inversiones) Instrumental</t>
  </si>
  <si>
    <t>(inversiones) Instrumentos Musicales</t>
  </si>
  <si>
    <t>(inversiones) Laboratorio</t>
  </si>
  <si>
    <t>(inversiones) Líneas Telefónicas</t>
  </si>
  <si>
    <t>(inversiones) Maquinaria y Equipo</t>
  </si>
  <si>
    <t>(inversiones) Médico</t>
  </si>
  <si>
    <t>(inversiones) Monumentos</t>
  </si>
  <si>
    <t>(inversiones) Muebles y Enseres</t>
  </si>
  <si>
    <t>(inversiones) Obras de Arte</t>
  </si>
  <si>
    <t>(inversiones) Odontològico</t>
  </si>
  <si>
    <t>(inversiones) Oficinas</t>
  </si>
  <si>
    <t>(inversiones) Otros</t>
  </si>
  <si>
    <t>(inversiones) Otros Bienes de Arte y Cultura</t>
  </si>
  <si>
    <t>(inversiones) Plantas de Generacion Diesel, Gasolina</t>
  </si>
  <si>
    <t>(inversiones) Plantas de Generacion Hidraulica</t>
  </si>
  <si>
    <t>(inversiones) Plantas de Telecomunicacion</t>
  </si>
  <si>
    <t>(inversiones) Redes de Distribucion</t>
  </si>
  <si>
    <t>(inversiones) Rurales</t>
  </si>
  <si>
    <t>(inversiones) Urbanos</t>
  </si>
  <si>
    <t>Inversiones Invest</t>
  </si>
  <si>
    <t xml:space="preserve">(inversiones) Alojamiento Y Manutencion - Viaticos al </t>
  </si>
  <si>
    <t xml:space="preserve">(inversiones) Becas Egresados </t>
  </si>
  <si>
    <t xml:space="preserve">(inversiones) Capacitacion a Docentes </t>
  </si>
  <si>
    <t xml:space="preserve">(inversiones) Capacitacion Estudiantes Congresos Simpo </t>
  </si>
  <si>
    <t xml:space="preserve">(inversiones) Elementos deportivos </t>
  </si>
  <si>
    <t xml:space="preserve">(inversiones) Instrumentos musicales </t>
  </si>
  <si>
    <t xml:space="preserve">(inversiones) Libros </t>
  </si>
  <si>
    <t xml:space="preserve">(inversiones) Material Didactico </t>
  </si>
  <si>
    <t xml:space="preserve">(inversiones) Obras De Arte Y Elementos De Museo </t>
  </si>
  <si>
    <t xml:space="preserve">(inversiones) Pasajes Aereos - Al Exterior </t>
  </si>
  <si>
    <t xml:space="preserve">(inversiones) Programas para Computacion Sotfware </t>
  </si>
  <si>
    <t xml:space="preserve">(inversiones) Publicaciones </t>
  </si>
  <si>
    <t xml:space="preserve">(inversiones) Reactivos y Elementos de laboratorio </t>
  </si>
  <si>
    <t xml:space="preserve">(inversiones) Suscripciones Periodicos y revistas </t>
  </si>
  <si>
    <t xml:space="preserve">(inversiones) Suscripiones en Bases de Datos </t>
  </si>
  <si>
    <t xml:space="preserve">(inversiones) Vestuarios y Uniformes </t>
  </si>
  <si>
    <t>Inversiones Pos</t>
  </si>
  <si>
    <t xml:space="preserve">(inversiones) Alojamiento Y Manutencion - Viaticos al  </t>
  </si>
  <si>
    <t xml:space="preserve">(inversiones) Becas Egresados  </t>
  </si>
  <si>
    <t xml:space="preserve">(inversiones) Capacitacion a Docentes  </t>
  </si>
  <si>
    <t xml:space="preserve">(inversiones) Capacitacion Estudiantes Congresos Simpo  </t>
  </si>
  <si>
    <t xml:space="preserve">(inversiones) Elementos deportivos  </t>
  </si>
  <si>
    <t xml:space="preserve">(inversiones) Instrumentos musicales  </t>
  </si>
  <si>
    <t xml:space="preserve">(inversiones) Libros  </t>
  </si>
  <si>
    <t xml:space="preserve">(inversiones) Material Didactico  </t>
  </si>
  <si>
    <t xml:space="preserve">(inversiones) Obras De Arte Y Elementos De Museo  </t>
  </si>
  <si>
    <t xml:space="preserve">(inversiones) Pasajes Aereos - Al Exterior  </t>
  </si>
  <si>
    <t xml:space="preserve">(inversiones) Programas para Computacion Sotfware  </t>
  </si>
  <si>
    <t xml:space="preserve">(inversiones) Publicaciones  </t>
  </si>
  <si>
    <t xml:space="preserve">(inversiones) Reactivos y Elementos de laboratorio  </t>
  </si>
  <si>
    <t xml:space="preserve">(inversiones) Suscripciones Periodicos y revistas  </t>
  </si>
  <si>
    <t xml:space="preserve">(inversiones) Suscripiones en Bases de Datos  </t>
  </si>
  <si>
    <t xml:space="preserve">(inversiones) Vestuarios y Uniformes  </t>
  </si>
  <si>
    <t>Inversiones Pre</t>
  </si>
  <si>
    <t xml:space="preserve">(inversiones) Alojamiento Y Manutencion - Viaticos al   </t>
  </si>
  <si>
    <t xml:space="preserve">(inversiones) Becas Egresados   </t>
  </si>
  <si>
    <t xml:space="preserve">(inversiones) Capacitacion a Docentes   </t>
  </si>
  <si>
    <t xml:space="preserve">(inversiones) Capacitacion Estudiantes Congresos Simpo   </t>
  </si>
  <si>
    <t xml:space="preserve">(inversiones) Elementos deportivos   </t>
  </si>
  <si>
    <t xml:space="preserve">(inversiones) Instrumentos musicales   </t>
  </si>
  <si>
    <t xml:space="preserve">(inversiones) Libros   </t>
  </si>
  <si>
    <t xml:space="preserve">(inversiones) Material Didactico   </t>
  </si>
  <si>
    <t xml:space="preserve">(inversiones) Obras De Arte Y Elementos De Museo   </t>
  </si>
  <si>
    <t xml:space="preserve">(inversiones) Pasajes Aereos - Al Exterior   </t>
  </si>
  <si>
    <t xml:space="preserve">(inversiones) Programas para Computacion Sotfware   </t>
  </si>
  <si>
    <t xml:space="preserve">(inversiones) Publicaciones   </t>
  </si>
  <si>
    <t xml:space="preserve">(inversiones) Reactivos y Elementos de laboratorio   </t>
  </si>
  <si>
    <t xml:space="preserve">(inversiones) Suscripciones Periodicos y revistas   </t>
  </si>
  <si>
    <t xml:space="preserve">(inversiones) Suscripiones en Bases de Datos   </t>
  </si>
  <si>
    <t xml:space="preserve">(inversiones) Vestuarios y Uniformes   </t>
  </si>
  <si>
    <t>Investiones Ext</t>
  </si>
  <si>
    <t xml:space="preserve">(inversiones) Alojamiento Y Manutencion - Viaticos al    </t>
  </si>
  <si>
    <t xml:space="preserve">(inversiones) Becas Egresados    </t>
  </si>
  <si>
    <t xml:space="preserve">(inversiones) Capacitacion a Docentes    </t>
  </si>
  <si>
    <t xml:space="preserve">(inversiones) Capacitacion Estudiantes Congresos Simpo    </t>
  </si>
  <si>
    <t xml:space="preserve">(inversiones) Elementos deportivos    </t>
  </si>
  <si>
    <t xml:space="preserve">(inversiones) Instrumentos musicales    </t>
  </si>
  <si>
    <t xml:space="preserve">(inversiones) Libros    </t>
  </si>
  <si>
    <t xml:space="preserve">(inversiones) Material Didactico    </t>
  </si>
  <si>
    <t xml:space="preserve">(inversiones) Obras De Arte Y Elementos De Museo    </t>
  </si>
  <si>
    <t xml:space="preserve">(inversiones) Pasajes Aereos - Al Exterior    </t>
  </si>
  <si>
    <t xml:space="preserve">(inversiones) Programas para Computacion Sotfware    </t>
  </si>
  <si>
    <t xml:space="preserve">(inversiones) Publicaciones    </t>
  </si>
  <si>
    <t xml:space="preserve">(inversiones) Reactivos y Elementos de laboratorio    </t>
  </si>
  <si>
    <t xml:space="preserve">(inversiones) Suscripciones Periodicos y revistas    </t>
  </si>
  <si>
    <t xml:space="preserve">(inversiones) Suscripiones en Bases de Datos    </t>
  </si>
  <si>
    <t xml:space="preserve">(inversiones) Vestuarios y Uniformes    </t>
  </si>
  <si>
    <t>(Seguros) Aportes ARL</t>
  </si>
  <si>
    <t>PREGRADO</t>
  </si>
  <si>
    <t>POSGRADO</t>
  </si>
  <si>
    <t>Código</t>
  </si>
  <si>
    <t>Ingresos</t>
  </si>
  <si>
    <t>Gastos Académicos</t>
  </si>
  <si>
    <t>Gastos Administrativos</t>
  </si>
  <si>
    <t>Gastos no Operacionales</t>
  </si>
  <si>
    <t>Total Gastos</t>
  </si>
  <si>
    <t>Total Gastos 
Mas Inversiones</t>
  </si>
  <si>
    <t>Diferencia</t>
  </si>
  <si>
    <t>Proyecto 01: Racionalización y ampliación de la cobertura de programas de pregrado y posgrados</t>
  </si>
  <si>
    <t>Proyecto 02: Proyecto E-learning</t>
  </si>
  <si>
    <t>Proyecto 03: Docencia calificada</t>
  </si>
  <si>
    <t>Proyecto 04: Escuela de formación para docentes universitarios</t>
  </si>
  <si>
    <t>Proyecto 05: Seguimiento y atención académica de estudiantes</t>
  </si>
  <si>
    <t>Proyecto 06: Fomento y apoyo a la excelencia estudiantil</t>
  </si>
  <si>
    <t>Proyecto 07: Autoevaluación y autorregulación para la mejora permanente de la calidad académica</t>
  </si>
  <si>
    <t>Proyecto 08: Actualización académica</t>
  </si>
  <si>
    <t>Proyecto 09: Cualificación de los programas de educación preescolar, básica y media</t>
  </si>
  <si>
    <t>Proyecto 10: Una universidad con modernos apoyos tecnológicos y didácticos al servicio de la academia</t>
  </si>
  <si>
    <t>Proyecto 11: Fortalecimiento y consolidación de la investigación científica y formativa en la Universidad Libre</t>
  </si>
  <si>
    <t>Proyecto 12: Fomento a la producción científica y académica</t>
  </si>
  <si>
    <t>Proyecto 14: Organización, infraestructura y fomento de la proyección social para el desarrollo nacional y regional</t>
  </si>
  <si>
    <t>Proyecto 15: Educación continua</t>
  </si>
  <si>
    <t>Proyecto 16: Sistema de egresados e impacto en el medio</t>
  </si>
  <si>
    <t>Proyecto 17: Fortalecimiento y desarrollo de las relaciones interinstitucionales a nivel nacional e internacional</t>
  </si>
  <si>
    <t>Proyecto 18: fomento y apoyo a la movilidad y cualificación académica e investigativa de docentes y estudiantes</t>
  </si>
  <si>
    <t>Proyecto 19: Expansión y cualificación de servicios y programas de bienestar institucional</t>
  </si>
  <si>
    <t>Proyecto 20: Sistema SIIG</t>
  </si>
  <si>
    <t>Proyecto 21: Ampliar el alcance del  sistema de gestión de calidad</t>
  </si>
  <si>
    <t>Proyecto 24: Organización y gestión</t>
  </si>
  <si>
    <t>Proyecto 25: Fuentes de financiación y estrategias de fortalecimiento y control financiero</t>
  </si>
  <si>
    <t>Proyecto 26: Desarrollo de la infraestructura</t>
  </si>
  <si>
    <t>Proyecto 27: Gestión de TIC</t>
  </si>
  <si>
    <t>Proyecto 28: Mercadeo y fortalecimiento de la imagen corporativa</t>
  </si>
  <si>
    <t>Gastos administrativos y académicos</t>
  </si>
  <si>
    <t>Ingresos operacionales</t>
  </si>
  <si>
    <t>Ingresos no operacionales</t>
  </si>
  <si>
    <t>06010104</t>
  </si>
  <si>
    <t>Ingresos operacionales colegio</t>
  </si>
  <si>
    <t>06010105</t>
  </si>
  <si>
    <t>Ingresos no operacionales colegio</t>
  </si>
  <si>
    <t>06010106</t>
  </si>
  <si>
    <t>Becas y descuentos universidad</t>
  </si>
  <si>
    <t>06010107</t>
  </si>
  <si>
    <t>Becas y descuentos colegio</t>
  </si>
  <si>
    <t>TOTAL PRESUPUESTO</t>
  </si>
  <si>
    <t>PIDI posible</t>
  </si>
  <si>
    <t>Valor Presupuesto</t>
  </si>
  <si>
    <t>Inversion y Gastos para investigacion</t>
  </si>
  <si>
    <t>Gastos de operación de las unidades academicas</t>
  </si>
  <si>
    <t>Gastos de nomina</t>
  </si>
  <si>
    <t>Bienestar</t>
  </si>
  <si>
    <t>Gastos de Unidades de Administracion</t>
  </si>
  <si>
    <t>PEREIRA</t>
  </si>
  <si>
    <t>Desplegar la implementación del Sistema a nivel nacional</t>
  </si>
  <si>
    <t xml:space="preserve"> Crear boletines informativos periódicos sobre los resultados de los indicadores institucionales.   </t>
  </si>
  <si>
    <t xml:space="preserve">Continuar ajustando   las caracterizaciones  Académico - Administrativos que envíe la sede principal con la metodología de Planear, Hacer, Verificar y Actuar (PHVA) </t>
  </si>
  <si>
    <t>Continuar participando con  la documentación de  indicadores de proceso académicos  y reformular indicadores y acuerdos de servicio de los procesos administrativos</t>
  </si>
  <si>
    <t>Validar los documentos elaborados con los Titulares de proceso académicos y administrativos</t>
  </si>
  <si>
    <t>(Adec.eInsta) Arreglos Ornamentales</t>
  </si>
  <si>
    <t>(Adec.eInsta) Instalaciones</t>
  </si>
  <si>
    <t>(Adec.eInsta) Instalaciones Electricas</t>
  </si>
  <si>
    <t>(Adec.eInsta) Otros</t>
  </si>
  <si>
    <t>(Adec.eInsta) Reparaciones Locativas</t>
  </si>
  <si>
    <t>(Adec.eInsta) Señalizaciones</t>
  </si>
  <si>
    <t>(Arrend.) Acueducto, Acequias y Canalizaciones</t>
  </si>
  <si>
    <t>(Arrend.) Autos Camionetas y Camperos</t>
  </si>
  <si>
    <t>(Arrend.) Edificios</t>
  </si>
  <si>
    <t>(Arrend.) Equipo</t>
  </si>
  <si>
    <t>(Arrend.) Equipos de Procesamiento de Datos</t>
  </si>
  <si>
    <t>(Arrend.) Equipos De Radio</t>
  </si>
  <si>
    <t>(Arrend.) Equipos De Telecomunicaciones</t>
  </si>
  <si>
    <t>(Arrend.) Instalaciones Para Agua y Energia</t>
  </si>
  <si>
    <t>(Arrend.) Instrumental</t>
  </si>
  <si>
    <t>(Arrend.) Laboratorio</t>
  </si>
  <si>
    <t>(Arrend.) Lineas Telefonicas</t>
  </si>
  <si>
    <t>(Arrend.) Maquinaria Y Equipo</t>
  </si>
  <si>
    <t>(Arrend.) Medico</t>
  </si>
  <si>
    <t>(Arrend.) Muebles Y Enseres</t>
  </si>
  <si>
    <t>(Arrend.) Odontologico</t>
  </si>
  <si>
    <t>(Arrend.) Otros</t>
  </si>
  <si>
    <t>(Arrend.) Plantas De Generacion Diesel, Gasolina</t>
  </si>
  <si>
    <t>(Arrend.) Plantas De Generacion Hidraulica</t>
  </si>
  <si>
    <t>(Arrend.) Redes De Distribucion</t>
  </si>
  <si>
    <t>(Arrend.) Semovientes</t>
  </si>
  <si>
    <t>(Arrend.) Terrenos</t>
  </si>
  <si>
    <t>(auxilios) Auxilio de Anteojos</t>
  </si>
  <si>
    <t>(auxilios) Auxilio de Defuncion</t>
  </si>
  <si>
    <t>(auxilios) Auxilio de Educacion</t>
  </si>
  <si>
    <t>(auxilios) Auxilio de Maternidad</t>
  </si>
  <si>
    <t>(auxilios) Auxilio de Rodamiento</t>
  </si>
  <si>
    <t>(capacitacion al personal) Becas Sinties</t>
  </si>
  <si>
    <t>(capacitacion al personal) Capacitacion al Personal</t>
  </si>
  <si>
    <t>(Contri. y Afili) Afiliaciones Y Sostenimiento</t>
  </si>
  <si>
    <t>(Contri. y Afili) Contribuciones</t>
  </si>
  <si>
    <t>(Diver) Actividades Culturales Y Civicas</t>
  </si>
  <si>
    <t>(Diver) Actividades Deportivas</t>
  </si>
  <si>
    <t>(Diver) Activos menores a 2 SMMLV</t>
  </si>
  <si>
    <t>(Diver) Auxilio de supervivencia sala general</t>
  </si>
  <si>
    <t>(Diver) Banderas Y Escudos</t>
  </si>
  <si>
    <t>(Diver) Becas Beneficiario Consiliatura</t>
  </si>
  <si>
    <t>(Diver) Becas Beneficiario Sala General</t>
  </si>
  <si>
    <t>(Diver) Casino Y Restaurante</t>
  </si>
  <si>
    <t>(Diver) Combustibles Y Lubricantes</t>
  </si>
  <si>
    <t>(Diver) Comisiones</t>
  </si>
  <si>
    <t>(Diver) Congresos, Simposios, Semin Y Talleres</t>
  </si>
  <si>
    <t>(Diver) Diplomas</t>
  </si>
  <si>
    <t>(Diver) Elementos Computador Y Telecomun</t>
  </si>
  <si>
    <t>(Diver) Elementos De Aseo Y Cafeteria</t>
  </si>
  <si>
    <t>(Diver) Elementos de Ferreteria</t>
  </si>
  <si>
    <t>(Diver) Elementos De Fotografia Y Audiovisules</t>
  </si>
  <si>
    <t>(Diver) Elementos De Imprenta Y Litografia</t>
  </si>
  <si>
    <t>(Diver) Elementos de Lenceria y Roperia</t>
  </si>
  <si>
    <t>(Diver) Elementos Deportivos</t>
  </si>
  <si>
    <t>(Diver) Elementos Electricos Y Electronicos</t>
  </si>
  <si>
    <t>(Diver) Envases Y Empaques</t>
  </si>
  <si>
    <t>(Diver) Estampillas</t>
  </si>
  <si>
    <t>(Diver) Eventos Especiales Y Celebraciones</t>
  </si>
  <si>
    <t>(Diver) Fondo de Estabilidad ICETEX</t>
  </si>
  <si>
    <t>(Diver) Gastos Ceremonias De Grado</t>
  </si>
  <si>
    <t>(Diver) Gastos Convenios</t>
  </si>
  <si>
    <t>(Diver) Gastos De Represent. Y Relac. Publicas</t>
  </si>
  <si>
    <t>(Diver) Gastos Funebres</t>
  </si>
  <si>
    <t>(Diver) Gastos Medicos Y Drogas</t>
  </si>
  <si>
    <t>(Diver) Herramientas</t>
  </si>
  <si>
    <t>(Diver) Higiene Y Seguridad Industrial</t>
  </si>
  <si>
    <t>(Diver) Indemnizacion Por Daños A 3Ros</t>
  </si>
  <si>
    <t>(Diver) Instrumentos Musicales</t>
  </si>
  <si>
    <t>(Diver) Libros</t>
  </si>
  <si>
    <t>(Diver) Materiales Didacticos</t>
  </si>
  <si>
    <t>(Diver) Microfilmacion</t>
  </si>
  <si>
    <t>(Diver) Musica Ambiental</t>
  </si>
  <si>
    <t>(Diver) Obras De Arte Y Elementos De Museo</t>
  </si>
  <si>
    <t>(Diver) Obsequios Premios y Distinciones</t>
  </si>
  <si>
    <t>(Diver) Otros</t>
  </si>
  <si>
    <t>(Diver) Parqueaderos</t>
  </si>
  <si>
    <t>(Diver) Polvora Y Similares</t>
  </si>
  <si>
    <t>(Diver) Publicaciones</t>
  </si>
  <si>
    <t>(Diver) Repuestos En General</t>
  </si>
  <si>
    <t>(Diver) Servicios de Aseo</t>
  </si>
  <si>
    <t>(Diver) Suscripciones. Periodicos  y Revistas</t>
  </si>
  <si>
    <t>(Diver) Suscripion Bases de Datos</t>
  </si>
  <si>
    <t>(Diver) Taxis  Y Buses</t>
  </si>
  <si>
    <t>(Diver) Utiles, Papeleria Y Fotocopias</t>
  </si>
  <si>
    <t>(Gtos de Viaje) Alojamiento en el Exterior</t>
  </si>
  <si>
    <t>(Gtos de Viaje) Alojamiento y Manutencion</t>
  </si>
  <si>
    <t>(Gtos de Viaje) Otros</t>
  </si>
  <si>
    <t>(Gtos de Viaje) Pasajes Aereos para el Exterior</t>
  </si>
  <si>
    <t>(Gtos de Viaje) Pasajes Terrestres</t>
  </si>
  <si>
    <t>(Gastos Bienes) Actividades Culturales</t>
  </si>
  <si>
    <t>(Gastos Bienes) Actividades Deportivas</t>
  </si>
  <si>
    <t>(Gastos Bienes) Gastos Deportivos y de Recreacion</t>
  </si>
  <si>
    <t>(Gastos Notariales) Notariales</t>
  </si>
  <si>
    <t>(Gastos Notariales) Otros</t>
  </si>
  <si>
    <t>(Gastos Notariales) Tramites y Licencias</t>
  </si>
  <si>
    <t>(Hon) Asesoria Tecnica</t>
  </si>
  <si>
    <t>(Hon) Auditoria Externa</t>
  </si>
  <si>
    <t>(Hon) Avaluos</t>
  </si>
  <si>
    <t>(Hon) Junta Directiva</t>
  </si>
  <si>
    <t>(Hon) Otros Servicios Profesionales</t>
  </si>
  <si>
    <t>(Hon) Personal de la Salud</t>
  </si>
  <si>
    <t>(Hon) Revisoria Fiscal</t>
  </si>
  <si>
    <t>(Hon) Talleres Administracion</t>
  </si>
  <si>
    <t>(Imptos) A La Propiedad Raiz</t>
  </si>
  <si>
    <t>(Imptos) De Timbres</t>
  </si>
  <si>
    <t>(Imptos) De Valorizacion</t>
  </si>
  <si>
    <t>(Imptos) De Vehiculos</t>
  </si>
  <si>
    <t>(Imptos) Estampilla Pro - Hospt. Universitario</t>
  </si>
  <si>
    <t>(Imptos) Estampilla Procultura</t>
  </si>
  <si>
    <t>(Imptos) Estampilla Pro-Dot y  Des Terc Edad</t>
  </si>
  <si>
    <t>(Imptos) Impuesto al consumo 8% ley 1607-2012</t>
  </si>
  <si>
    <t>(Imptos) Industria  y  Comercio</t>
  </si>
  <si>
    <t>(Imptos) Otros</t>
  </si>
  <si>
    <t>(inversiones) Programas de Computador</t>
  </si>
  <si>
    <t>(inversiones) Reactivos Y Elementos De Laboratorio</t>
  </si>
  <si>
    <t>(inversiones) Vestuario y Uniformes</t>
  </si>
  <si>
    <t>(Mante. y Repa) Acueducto, Acequias y Canalizaciones</t>
  </si>
  <si>
    <t>(Mante. y Repa) Armamento De Vigilancia</t>
  </si>
  <si>
    <t>(Mante. y Repa) Autos Camionetas y Camperos</t>
  </si>
  <si>
    <t>(Mante. y Repa) Edificios</t>
  </si>
  <si>
    <t>(Mante. y Repa) Equipo</t>
  </si>
  <si>
    <t>(Mante. y Repa) Equipos De Procesamiento De Datos</t>
  </si>
  <si>
    <t>(Mante. y Repa) Equipos De Radio</t>
  </si>
  <si>
    <t>(Mante. y Repa) Equipos De Telecomunicaciones</t>
  </si>
  <si>
    <t>(Mante. y Repa) Instalaciones Para Agua y Energia</t>
  </si>
  <si>
    <t>(Mante. y Repa) Instrumental</t>
  </si>
  <si>
    <t>(Mante. y Repa) Laboratorio</t>
  </si>
  <si>
    <t>(Mante. y Repa) Lineas Telefonicas</t>
  </si>
  <si>
    <t>(Mante. y Repa) Maquinaria y  Equipo</t>
  </si>
  <si>
    <t>(Mante. y Repa) Medico</t>
  </si>
  <si>
    <t>(Mante. y Repa) Muebles y Enseres</t>
  </si>
  <si>
    <t>(Mante. y Repa) Odontologico</t>
  </si>
  <si>
    <t>(Mante. y Repa) Otros</t>
  </si>
  <si>
    <t>(Mante. y Repa) Plantas De Generacion Diesel, Gasolina</t>
  </si>
  <si>
    <t>(Mante. y Repa) Plantas De Generacion Hidraulica</t>
  </si>
  <si>
    <t>(Mante. y Repa) Redes De Distribucion</t>
  </si>
  <si>
    <t>(Mante. y Repa) Terrenos</t>
  </si>
  <si>
    <t>(nomina) Apoyo Sostenimiento a Practicantes</t>
  </si>
  <si>
    <t>(nomina) Apoyo Sostenimiento Mensual Sena</t>
  </si>
  <si>
    <t>(nomina) Licencias Remuneradas</t>
  </si>
  <si>
    <t>(Seguros) Corriente Debil</t>
  </si>
  <si>
    <t>(Seguros) Cumplimiento</t>
  </si>
  <si>
    <t>(Seguros) Flota y Equipo De Transporte</t>
  </si>
  <si>
    <t>(Seguros) Incendio</t>
  </si>
  <si>
    <t>(Seguros) Lucro Cesante</t>
  </si>
  <si>
    <t>(Seguros) Manejo</t>
  </si>
  <si>
    <t>(Seguros) Obligatorio Accidente De Transito</t>
  </si>
  <si>
    <t>(Seguros) Otros</t>
  </si>
  <si>
    <t>(Seguros) Poliza estudiantil</t>
  </si>
  <si>
    <t>(Seguros) Poliza Exequial</t>
  </si>
  <si>
    <t>(Seguros) Responsabilidad Civil y Extracontractual</t>
  </si>
  <si>
    <t>(Seguros) Rotura De Maquinaria</t>
  </si>
  <si>
    <t>(seguros) Seguros de Vida</t>
  </si>
  <si>
    <t>(Seguros) Sustraccion y Hurto</t>
  </si>
  <si>
    <t>(Seguros) Terremoto</t>
  </si>
  <si>
    <t>(Seguros) Transporte De Mercancia</t>
  </si>
  <si>
    <t>(Seguros) Vida Colectiva</t>
  </si>
  <si>
    <t>(Servicios) Acueducto y Alcantarillado</t>
  </si>
  <si>
    <t>(Servicios) Aseo</t>
  </si>
  <si>
    <t>(Servicios) Asistencia Tecnica</t>
  </si>
  <si>
    <t>(Servicios) Correo, Portes y Telegramas</t>
  </si>
  <si>
    <t>(Servicios) Encuadernacion y Empaste</t>
  </si>
  <si>
    <t>(Servicios) Energia Electrica</t>
  </si>
  <si>
    <t>(Servicios) Gas</t>
  </si>
  <si>
    <t>(Servicios) Grabacion Y/O Produccion</t>
  </si>
  <si>
    <t>(Servicios) Inhumacion De Cadaveres</t>
  </si>
  <si>
    <t>(Servicios) Instructores</t>
  </si>
  <si>
    <t>(Servicios) Internet - Fax y Telex</t>
  </si>
  <si>
    <t>(Servicios) Otros</t>
  </si>
  <si>
    <t>(Servicios) Procesamiento Electronico De Datos</t>
  </si>
  <si>
    <t>(Servicios) Publicidad Propaganda y Promocion</t>
  </si>
  <si>
    <t>(Servicios) Telefono</t>
  </si>
  <si>
    <t>(Servicios) Telefonos Celulares</t>
  </si>
  <si>
    <t>(Servicios) Temporales</t>
  </si>
  <si>
    <t>(Servicios) Transporte, Fletes y Acarreos</t>
  </si>
  <si>
    <t>(Servicios) Tv. Satelital - Tv. Cable</t>
  </si>
  <si>
    <t>(Servicios) Vigilancia</t>
  </si>
  <si>
    <t>(viaticos) Viaticos</t>
  </si>
  <si>
    <t>(viaticos) Viaticos al  Exterior</t>
  </si>
  <si>
    <t xml:space="preserve">Documentar los procesos académico-administrativos </t>
  </si>
  <si>
    <t>Socializar los nuevos procesos  dentro de la comunidad Unilibrista.</t>
  </si>
  <si>
    <t>Socializar a los procesos académicos y administrativos e  la implementacion de la documentación y procedimientos Académicos- administrativos estándar .</t>
  </si>
  <si>
    <t xml:space="preserve">Reestructurar el alcance y el mapa de procesos </t>
  </si>
  <si>
    <t>Continuar con la divulgación del nuevo mapa de procesos, Política  y objetivos de la Calidad del sistema integrando las facultades, centros de investigación, proyección social, docencia  e internacionalización.</t>
  </si>
  <si>
    <t xml:space="preserve"> Implementar el nuevo Sistema de Gestión de Calidad </t>
  </si>
  <si>
    <t xml:space="preserve">Realizar Revisión Gerencial anual incluyendo en la información de entrada a los procesos misionales (académicos): 
• Consolidación de la Información de los procesos para la elaboración de la revisión gerencial de la Seccional.
• Elaboración de Informe y envío a la sede principal
</t>
  </si>
  <si>
    <t xml:space="preserve">Acompañamiento a los procesos en la identificación de nuevos riesgos y oportunidades de mejora </t>
  </si>
  <si>
    <t>Acompañamiento a los procesos en la  gestión del cambio</t>
  </si>
  <si>
    <t>Solicitud y consolidación de la herramienta de comunicaciones por proceso</t>
  </si>
  <si>
    <t>Solicitud y consolidación de resultado de indicadores a los procesos de acuerdo a la periodicidad</t>
  </si>
  <si>
    <t>Realizar los dos ciclos de a Auditorias Internas de calidad integrales que incluyan los procesos académico- administrativos (Facultades de:  ingenierias, Ciencias económicas, administrativas y contables,  Derecho y Facultad de Ciencias de la salud) para esta Seccional: 
*  Evaluación de competencias de auditores
* Evaluación de auditores
*  Enviar resultados de auditorias a la sede principal</t>
  </si>
  <si>
    <t>Hacer seguimiento y control a los procesos en la formulación e implementación de las acciones correctivas  por:  Auditorias internas y externas, incumplimientos de indicadores, calificaciones del ss regulares y malas, resultados de  revisión gerencial,  encuestas de satisfacción, grupos focales, quejas recurrentes, entre otros</t>
  </si>
  <si>
    <t>Asistir a encuentro de Coordinadores de calidad en Bogotá  (pasajes, hospedaje y gastos de viaje)</t>
  </si>
  <si>
    <t>Programar reuniones con los procesos para mantener la recertificación del SGC con alcance académico- administrativo  y ampliar la implementación a otras facultades:  Revisión Gerencial, Comité de calidad, entre otras (refrigerios)</t>
  </si>
  <si>
    <t>Recertificar el Sistema con los nuevos procesos y mantenerlo.</t>
  </si>
  <si>
    <t>Formulación y e implementación  de acciones correctivas como resultado de auditorias externas.</t>
  </si>
  <si>
    <t>Implementar las mejores prácticas para la prestación de los servicios de la  Universidad con base en la norma ISO 9004, para el desarrollo sostenible  de la Universidad..</t>
  </si>
  <si>
    <t>Conjuntamente con Gestión Humana y planeación hacer concurso de   las mejores prácticas seccionales por proceso  en todos los proyectos que desarrolla la Universidad</t>
  </si>
  <si>
    <t>Garantizar que directivos y trabajadores administrativos cuenten con las competencias de orientación al cliente necesarias, mediante la redefinición de los procesos de selección y capacitación</t>
  </si>
  <si>
    <t>Solicitar a la Jefatura de Personal la Inclusión de temas de calidad en el plan de capacitación administrativo con temas del SGC.
Gestión de Calidad, tales como: 
Habilidades de auditor
Gestión del conocimiento
Servicio integral al cliente, 
Oportunidades de mejora, 
La norma iso 31001, 
Sistema de gobierno corporativo bajo las normas de accountability aa1000,   Norma ISO 17000</t>
  </si>
  <si>
    <t>Mejorar  los  procesos,  construyendo  espacios  de  participación  propicios para la generación de ideas por parte de los trabajadores, estableciendo para ello una política de incentivos.</t>
  </si>
  <si>
    <t>Conjuntamente con Gestión Humana laborar propuesta de política de  incentivos y enviarlo a la sede principal para estándarización</t>
  </si>
  <si>
    <t>Construir una cultura de servicio, que oriente a los miembros de la Institución a la búsqueda permanente de la satisfacción de los usuarios como principal postulado de calidad</t>
  </si>
  <si>
    <t>1. Aplicar encuesta de satisfacción unificada entre calidad académica y administrativa y generar acciones correctivas de acuerdo a resultados</t>
  </si>
  <si>
    <t>2. Continuar con el seguimiento a la atención a peticiones,  quejas y reclamos generando acciones correctivas o de majora.</t>
  </si>
  <si>
    <t>3. Continuar realizando seguimiento y control a las calificaciones del servicio y generación de acciones correctivas y preventivas de acuerdo a resultados (Renovación de licencia de pantallas digitales y adición de servicios para optimizarlas</t>
  </si>
  <si>
    <t>Continuar  ajuste a la documentación de  procesos académico - Administrativos de las Facultades que envíe la sede principal y proponer documentos para estandarización, estableciendo las mejores prácticas a nivel nacional</t>
  </si>
  <si>
    <t>Atender visita de seguimiento por parte del ente certificador (Actividades de Logística, pasajes, almuerzo  y hotel para el auditor externo) y preparación a los procesos alistamiento</t>
  </si>
  <si>
    <t>Formular e implementar acciones de mejoramiento para la vigencia 2019 en cada uno de los procesos, que logren generar  impacto seccional y hacer seguimiento y control</t>
  </si>
  <si>
    <t>Hacer control y seguimiento a la implementación del Manual de buenas prácticas de atención al usuario</t>
  </si>
  <si>
    <t xml:space="preserve">Hacer acompañamiento a los procesos en la programación de grupos de interés o partes interesadas con el fin de generar acciones tendientes a la mejora continua </t>
  </si>
  <si>
    <t>1. Conjuntamente con la Dirección de aseguramiento de la calidad, aplicar encuesta de satisfacción unificada entre calidad académica y administrativa y generar acciones correctivas de acuerdo a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</si>
</sst>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\ * #,##0_-;\-&quot;$&quot;\ * #,##0_-;_-&quot;$&quot;\ * &quot;-&quot;_-;_-@_-"/>
    <numFmt numFmtId="41" formatCode="_-* #,##0_-;\-* #,##0_-;_-* &quot;-&quot;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_(* #,##0_);_(* \(#,##0\);_(* &quot;-&quot;??_);_(@_)"/>
    <numFmt numFmtId="169" formatCode="_ [$€-2]\ * #,##0.00_ ;_ [$€-2]\ * \-#,##0.00_ ;_ [$€-2]\ * &quot;-&quot;??_ "/>
    <numFmt numFmtId="170" formatCode="_-* #,##0.00\ _€_-;\-* #,##0.00\ _€_-;_-* &quot;-&quot;??\ _€_-;_-@_-"/>
    <numFmt numFmtId="171" formatCode="_ &quot;$&quot;\ * #,##0.00_ ;_ &quot;$&quot;\ * \-#,##0.00_ ;_ &quot;$&quot;\ * &quot;-&quot;??_ ;_ @_ "/>
    <numFmt numFmtId="172" formatCode="_-&quot;$&quot;* #,##0_-;\-&quot;$&quot;* #,##0_-;_-&quot;$&quot;* &quot;-&quot;??_-;_-@_-"/>
  </numFmts>
  <fonts count="64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7.5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  <charset val="204"/>
    </font>
    <font>
      <u/>
      <sz val="10"/>
      <color indexed="12"/>
      <name val="Arial"/>
      <family val="2"/>
    </font>
    <font>
      <sz val="7.8"/>
      <color indexed="8"/>
      <name val="Arial"/>
      <family val="2"/>
    </font>
    <font>
      <sz val="8.25"/>
      <color indexed="8"/>
      <name val="Arial"/>
      <family val="2"/>
    </font>
    <font>
      <b/>
      <sz val="18"/>
      <color indexed="62"/>
      <name val="Cambria"/>
      <family val="2"/>
    </font>
    <font>
      <sz val="8"/>
      <color indexed="8"/>
      <name val="Arial Unicode MS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14"/>
      <color theme="0"/>
      <name val="Arial Black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24"/>
      <color theme="1"/>
      <name val="Arial"/>
      <family val="2"/>
    </font>
    <font>
      <b/>
      <sz val="9"/>
      <color theme="0"/>
      <name val="Arial"/>
      <family val="2"/>
    </font>
    <font>
      <sz val="11"/>
      <name val="Arial Narrow"/>
      <family val="2"/>
    </font>
    <font>
      <b/>
      <sz val="10"/>
      <color indexed="8"/>
      <name val="Arial Unicode MS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rgb="FF000000"/>
      <name val="Arial Narrow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rgb="FF000000"/>
      <name val="Arial"/>
      <family val="2"/>
    </font>
    <font>
      <sz val="12"/>
      <color theme="1"/>
      <name val="Arial Unicode MS"/>
      <family val="2"/>
    </font>
    <font>
      <b/>
      <sz val="11"/>
      <color indexed="8"/>
      <name val="Arial"/>
      <family val="2"/>
    </font>
    <font>
      <b/>
      <sz val="12"/>
      <color theme="0"/>
      <name val="Arial Black"/>
      <family val="2"/>
    </font>
    <font>
      <sz val="14"/>
      <color rgb="FF0000FF"/>
      <name val="Arial"/>
      <family val="2"/>
    </font>
  </fonts>
  <fills count="23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00000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 diagonalDown="1">
      <left style="thin">
        <color theme="0"/>
      </left>
      <right style="thin">
        <color theme="0"/>
      </right>
      <top style="thin">
        <color theme="0"/>
      </top>
      <bottom/>
      <diagonal style="thin">
        <color theme="0"/>
      </diagonal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0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2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2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5" fillId="0" borderId="0"/>
    <xf numFmtId="0" fontId="28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58" fillId="0" borderId="0"/>
  </cellStyleXfs>
  <cellXfs count="693">
    <xf numFmtId="0" fontId="0" fillId="0" borderId="0" xfId="0"/>
    <xf numFmtId="0" fontId="29" fillId="0" borderId="1" xfId="0" applyFont="1" applyBorder="1"/>
    <xf numFmtId="0" fontId="29" fillId="0" borderId="2" xfId="0" applyFont="1" applyBorder="1"/>
    <xf numFmtId="0" fontId="30" fillId="0" borderId="3" xfId="0" applyFont="1" applyBorder="1"/>
    <xf numFmtId="0" fontId="30" fillId="0" borderId="4" xfId="0" applyFont="1" applyBorder="1"/>
    <xf numFmtId="0" fontId="31" fillId="0" borderId="90" xfId="0" applyFont="1" applyBorder="1" applyAlignment="1">
      <alignment vertical="center"/>
    </xf>
    <xf numFmtId="0" fontId="32" fillId="0" borderId="91" xfId="0" applyFont="1" applyBorder="1" applyAlignment="1">
      <alignment vertical="center"/>
    </xf>
    <xf numFmtId="0" fontId="31" fillId="0" borderId="92" xfId="0" applyFont="1" applyBorder="1" applyAlignment="1">
      <alignment vertical="center"/>
    </xf>
    <xf numFmtId="0" fontId="31" fillId="0" borderId="93" xfId="0" applyFont="1" applyBorder="1" applyAlignment="1">
      <alignment vertical="center"/>
    </xf>
    <xf numFmtId="0" fontId="31" fillId="0" borderId="94" xfId="0" applyFont="1" applyBorder="1" applyAlignment="1">
      <alignment vertical="center"/>
    </xf>
    <xf numFmtId="0" fontId="31" fillId="0" borderId="95" xfId="0" applyFont="1" applyBorder="1" applyAlignment="1">
      <alignment vertical="center"/>
    </xf>
    <xf numFmtId="0" fontId="31" fillId="14" borderId="0" xfId="0" applyFont="1" applyFill="1" applyAlignment="1">
      <alignment horizontal="center" vertical="center"/>
    </xf>
    <xf numFmtId="0" fontId="33" fillId="14" borderId="0" xfId="0" applyFont="1" applyFill="1" applyAlignment="1">
      <alignment vertical="center"/>
    </xf>
    <xf numFmtId="0" fontId="34" fillId="14" borderId="6" xfId="0" applyFont="1" applyFill="1" applyBorder="1" applyAlignment="1">
      <alignment vertical="center" wrapText="1"/>
    </xf>
    <xf numFmtId="0" fontId="34" fillId="14" borderId="8" xfId="0" applyFont="1" applyFill="1" applyBorder="1" applyAlignment="1">
      <alignment vertical="center" wrapText="1"/>
    </xf>
    <xf numFmtId="4" fontId="31" fillId="0" borderId="95" xfId="0" applyNumberFormat="1" applyFont="1" applyBorder="1" applyAlignment="1">
      <alignment vertical="center"/>
    </xf>
    <xf numFmtId="4" fontId="31" fillId="0" borderId="12" xfId="0" applyNumberFormat="1" applyFont="1" applyBorder="1" applyAlignment="1">
      <alignment vertical="center"/>
    </xf>
    <xf numFmtId="4" fontId="31" fillId="0" borderId="13" xfId="0" applyNumberFormat="1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4" fontId="31" fillId="0" borderId="9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4" fontId="31" fillId="0" borderId="16" xfId="0" applyNumberFormat="1" applyFont="1" applyBorder="1" applyAlignment="1">
      <alignment vertical="center"/>
    </xf>
    <xf numFmtId="4" fontId="31" fillId="0" borderId="19" xfId="0" applyNumberFormat="1" applyFont="1" applyBorder="1" applyAlignment="1">
      <alignment vertical="center"/>
    </xf>
    <xf numFmtId="4" fontId="31" fillId="0" borderId="22" xfId="0" applyNumberFormat="1" applyFont="1" applyBorder="1" applyAlignment="1">
      <alignment vertical="center"/>
    </xf>
    <xf numFmtId="4" fontId="31" fillId="0" borderId="23" xfId="0" applyNumberFormat="1" applyFont="1" applyBorder="1" applyAlignment="1">
      <alignment vertical="center"/>
    </xf>
    <xf numFmtId="1" fontId="35" fillId="0" borderId="25" xfId="0" applyNumberFormat="1" applyFont="1" applyBorder="1" applyAlignment="1">
      <alignment horizontal="center" vertical="center"/>
    </xf>
    <xf numFmtId="49" fontId="35" fillId="0" borderId="25" xfId="0" applyNumberFormat="1" applyFont="1" applyBorder="1" applyAlignment="1">
      <alignment horizontal="center" vertical="center"/>
    </xf>
    <xf numFmtId="1" fontId="35" fillId="0" borderId="27" xfId="0" applyNumberFormat="1" applyFont="1" applyBorder="1" applyAlignment="1">
      <alignment horizontal="center" vertical="center"/>
    </xf>
    <xf numFmtId="49" fontId="35" fillId="0" borderId="27" xfId="0" applyNumberFormat="1" applyFont="1" applyBorder="1" applyAlignment="1">
      <alignment horizontal="center" vertical="center"/>
    </xf>
    <xf numFmtId="4" fontId="31" fillId="0" borderId="24" xfId="0" applyNumberFormat="1" applyFont="1" applyBorder="1" applyAlignment="1">
      <alignment vertical="center"/>
    </xf>
    <xf numFmtId="4" fontId="31" fillId="0" borderId="33" xfId="0" applyNumberFormat="1" applyFont="1" applyBorder="1" applyAlignment="1">
      <alignment vertical="center"/>
    </xf>
    <xf numFmtId="4" fontId="31" fillId="0" borderId="34" xfId="0" applyNumberFormat="1" applyFont="1" applyBorder="1" applyAlignment="1">
      <alignment vertical="center"/>
    </xf>
    <xf numFmtId="4" fontId="35" fillId="0" borderId="12" xfId="0" applyNumberFormat="1" applyFont="1" applyBorder="1" applyAlignment="1">
      <alignment horizontal="left" vertical="center"/>
    </xf>
    <xf numFmtId="4" fontId="35" fillId="0" borderId="14" xfId="0" applyNumberFormat="1" applyFont="1" applyBorder="1" applyAlignment="1">
      <alignment horizontal="left" vertical="center" wrapText="1"/>
    </xf>
    <xf numFmtId="4" fontId="35" fillId="0" borderId="9" xfId="0" applyNumberFormat="1" applyFont="1" applyBorder="1" applyAlignment="1">
      <alignment horizontal="left" vertical="center"/>
    </xf>
    <xf numFmtId="4" fontId="35" fillId="0" borderId="16" xfId="0" applyNumberFormat="1" applyFont="1" applyBorder="1" applyAlignment="1">
      <alignment horizontal="left" vertical="center" wrapText="1"/>
    </xf>
    <xf numFmtId="4" fontId="35" fillId="0" borderId="19" xfId="0" applyNumberFormat="1" applyFont="1" applyBorder="1" applyAlignment="1">
      <alignment horizontal="left" vertical="center"/>
    </xf>
    <xf numFmtId="4" fontId="35" fillId="0" borderId="23" xfId="0" applyNumberFormat="1" applyFont="1" applyBorder="1" applyAlignment="1">
      <alignment horizontal="left" vertical="center" wrapText="1"/>
    </xf>
    <xf numFmtId="0" fontId="31" fillId="0" borderId="96" xfId="0" applyFont="1" applyBorder="1" applyAlignment="1">
      <alignment vertical="center"/>
    </xf>
    <xf numFmtId="0" fontId="31" fillId="0" borderId="97" xfId="0" applyFont="1" applyBorder="1" applyAlignment="1">
      <alignment vertical="center"/>
    </xf>
    <xf numFmtId="0" fontId="31" fillId="0" borderId="97" xfId="0" applyFont="1" applyBorder="1" applyAlignment="1">
      <alignment vertical="center" wrapText="1"/>
    </xf>
    <xf numFmtId="1" fontId="31" fillId="0" borderId="97" xfId="0" applyNumberFormat="1" applyFont="1" applyBorder="1" applyAlignment="1">
      <alignment horizontal="center" vertical="center"/>
    </xf>
    <xf numFmtId="49" fontId="31" fillId="0" borderId="97" xfId="0" applyNumberFormat="1" applyFont="1" applyBorder="1" applyAlignment="1">
      <alignment horizontal="center" vertical="center"/>
    </xf>
    <xf numFmtId="0" fontId="31" fillId="0" borderId="98" xfId="0" applyFont="1" applyBorder="1" applyAlignment="1">
      <alignment vertical="center"/>
    </xf>
    <xf numFmtId="0" fontId="31" fillId="0" borderId="99" xfId="0" applyFont="1" applyBorder="1" applyAlignment="1">
      <alignment vertical="center"/>
    </xf>
    <xf numFmtId="0" fontId="31" fillId="0" borderId="99" xfId="0" applyFont="1" applyBorder="1" applyAlignment="1">
      <alignment vertical="center" wrapText="1"/>
    </xf>
    <xf numFmtId="1" fontId="31" fillId="0" borderId="99" xfId="0" applyNumberFormat="1" applyFont="1" applyBorder="1" applyAlignment="1">
      <alignment horizontal="center" vertical="center"/>
    </xf>
    <xf numFmtId="49" fontId="31" fillId="0" borderId="99" xfId="0" applyNumberFormat="1" applyFont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3" fontId="31" fillId="0" borderId="101" xfId="0" applyNumberFormat="1" applyFont="1" applyBorder="1" applyAlignment="1">
      <alignment vertical="center"/>
    </xf>
    <xf numFmtId="0" fontId="36" fillId="0" borderId="95" xfId="0" applyFont="1" applyBorder="1" applyAlignment="1">
      <alignment vertical="center"/>
    </xf>
    <xf numFmtId="0" fontId="31" fillId="14" borderId="36" xfId="0" applyFont="1" applyFill="1" applyBorder="1" applyAlignment="1">
      <alignment horizontal="center" vertical="center"/>
    </xf>
    <xf numFmtId="0" fontId="31" fillId="14" borderId="37" xfId="0" applyFont="1" applyFill="1" applyBorder="1" applyAlignment="1">
      <alignment horizontal="center" vertical="center"/>
    </xf>
    <xf numFmtId="0" fontId="31" fillId="14" borderId="26" xfId="0" applyFont="1" applyFill="1" applyBorder="1" applyAlignment="1">
      <alignment horizontal="center" vertical="center" wrapText="1"/>
    </xf>
    <xf numFmtId="0" fontId="31" fillId="14" borderId="26" xfId="0" applyFont="1" applyFill="1" applyBorder="1" applyAlignment="1">
      <alignment vertical="center"/>
    </xf>
    <xf numFmtId="0" fontId="31" fillId="14" borderId="37" xfId="0" applyFont="1" applyFill="1" applyBorder="1" applyAlignment="1">
      <alignment vertical="center"/>
    </xf>
    <xf numFmtId="0" fontId="16" fillId="14" borderId="0" xfId="89" applyNumberFormat="1" applyFont="1" applyFill="1" applyBorder="1" applyAlignment="1" applyProtection="1">
      <alignment horizontal="left" vertical="center"/>
      <protection locked="0"/>
    </xf>
    <xf numFmtId="0" fontId="16" fillId="14" borderId="28" xfId="89" applyNumberFormat="1" applyFont="1" applyFill="1" applyBorder="1" applyAlignment="1" applyProtection="1">
      <alignment horizontal="left" vertical="center" wrapText="1"/>
      <protection locked="0"/>
    </xf>
    <xf numFmtId="49" fontId="16" fillId="14" borderId="0" xfId="89" applyNumberFormat="1" applyFont="1" applyFill="1" applyBorder="1" applyAlignment="1" applyProtection="1">
      <alignment horizontal="left" vertical="center"/>
      <protection locked="0"/>
    </xf>
    <xf numFmtId="0" fontId="16" fillId="14" borderId="0" xfId="89" applyNumberFormat="1" applyFont="1" applyFill="1" applyBorder="1" applyAlignment="1" applyProtection="1">
      <alignment vertical="center"/>
      <protection locked="0"/>
    </xf>
    <xf numFmtId="0" fontId="31" fillId="14" borderId="0" xfId="0" applyFont="1" applyFill="1" applyBorder="1" applyAlignment="1">
      <alignment vertical="center"/>
    </xf>
    <xf numFmtId="0" fontId="31" fillId="14" borderId="28" xfId="0" applyFont="1" applyFill="1" applyBorder="1" applyAlignment="1">
      <alignment vertical="center"/>
    </xf>
    <xf numFmtId="0" fontId="17" fillId="14" borderId="0" xfId="89" applyNumberFormat="1" applyFont="1" applyFill="1" applyBorder="1" applyAlignment="1" applyProtection="1">
      <alignment horizontal="left" vertical="center"/>
      <protection locked="0"/>
    </xf>
    <xf numFmtId="0" fontId="17" fillId="14" borderId="28" xfId="89" applyNumberFormat="1" applyFont="1" applyFill="1" applyBorder="1" applyAlignment="1" applyProtection="1">
      <alignment horizontal="left" vertical="center" wrapText="1"/>
      <protection locked="0"/>
    </xf>
    <xf numFmtId="0" fontId="17" fillId="14" borderId="0" xfId="89" applyNumberFormat="1" applyFont="1" applyFill="1" applyBorder="1" applyAlignment="1" applyProtection="1">
      <alignment vertical="center"/>
      <protection locked="0"/>
    </xf>
    <xf numFmtId="0" fontId="31" fillId="14" borderId="38" xfId="0" applyFont="1" applyFill="1" applyBorder="1" applyAlignment="1">
      <alignment horizontal="center" vertical="center"/>
    </xf>
    <xf numFmtId="0" fontId="31" fillId="14" borderId="39" xfId="0" applyFont="1" applyFill="1" applyBorder="1" applyAlignment="1">
      <alignment horizontal="center" vertical="center"/>
    </xf>
    <xf numFmtId="0" fontId="31" fillId="14" borderId="40" xfId="0" applyFont="1" applyFill="1" applyBorder="1" applyAlignment="1">
      <alignment horizontal="center" vertical="center" wrapText="1"/>
    </xf>
    <xf numFmtId="0" fontId="31" fillId="14" borderId="40" xfId="0" applyFont="1" applyFill="1" applyBorder="1" applyAlignment="1">
      <alignment vertical="center"/>
    </xf>
    <xf numFmtId="0" fontId="31" fillId="14" borderId="39" xfId="0" applyFont="1" applyFill="1" applyBorder="1" applyAlignment="1">
      <alignment vertical="center"/>
    </xf>
    <xf numFmtId="4" fontId="35" fillId="0" borderId="24" xfId="0" applyNumberFormat="1" applyFont="1" applyBorder="1" applyAlignment="1">
      <alignment horizontal="left" vertical="center"/>
    </xf>
    <xf numFmtId="4" fontId="35" fillId="0" borderId="34" xfId="0" applyNumberFormat="1" applyFont="1" applyBorder="1" applyAlignment="1">
      <alignment horizontal="left" vertical="center" wrapText="1"/>
    </xf>
    <xf numFmtId="167" fontId="37" fillId="15" borderId="1" xfId="0" applyNumberFormat="1" applyFont="1" applyFill="1" applyBorder="1" applyAlignment="1">
      <alignment horizontal="center" vertical="center" wrapText="1"/>
    </xf>
    <xf numFmtId="0" fontId="31" fillId="14" borderId="90" xfId="0" applyFont="1" applyFill="1" applyBorder="1" applyAlignment="1">
      <alignment vertical="center"/>
    </xf>
    <xf numFmtId="0" fontId="31" fillId="14" borderId="92" xfId="0" applyFont="1" applyFill="1" applyBorder="1" applyAlignment="1">
      <alignment vertical="center"/>
    </xf>
    <xf numFmtId="0" fontId="33" fillId="14" borderId="92" xfId="0" applyFont="1" applyFill="1" applyBorder="1" applyAlignment="1">
      <alignment vertical="center"/>
    </xf>
    <xf numFmtId="0" fontId="33" fillId="14" borderId="90" xfId="0" applyFont="1" applyFill="1" applyBorder="1" applyAlignment="1">
      <alignment vertical="center"/>
    </xf>
    <xf numFmtId="0" fontId="34" fillId="14" borderId="41" xfId="0" applyFont="1" applyFill="1" applyBorder="1" applyAlignment="1">
      <alignment vertical="center" wrapText="1"/>
    </xf>
    <xf numFmtId="0" fontId="32" fillId="14" borderId="43" xfId="0" applyFont="1" applyFill="1" applyBorder="1" applyAlignment="1">
      <alignment horizontal="center" vertical="center"/>
    </xf>
    <xf numFmtId="0" fontId="34" fillId="14" borderId="44" xfId="0" applyFont="1" applyFill="1" applyBorder="1" applyAlignment="1">
      <alignment vertical="center" wrapText="1"/>
    </xf>
    <xf numFmtId="0" fontId="32" fillId="14" borderId="45" xfId="0" applyFont="1" applyFill="1" applyBorder="1" applyAlignment="1">
      <alignment horizontal="center" vertical="center"/>
    </xf>
    <xf numFmtId="167" fontId="38" fillId="15" borderId="1" xfId="0" applyNumberFormat="1" applyFont="1" applyFill="1" applyBorder="1" applyAlignment="1">
      <alignment horizontal="center" vertical="center" wrapText="1"/>
    </xf>
    <xf numFmtId="4" fontId="31" fillId="14" borderId="92" xfId="0" applyNumberFormat="1" applyFont="1" applyFill="1" applyBorder="1" applyAlignment="1">
      <alignment vertical="center"/>
    </xf>
    <xf numFmtId="4" fontId="31" fillId="14" borderId="90" xfId="0" applyNumberFormat="1" applyFont="1" applyFill="1" applyBorder="1" applyAlignment="1">
      <alignment vertical="center"/>
    </xf>
    <xf numFmtId="0" fontId="31" fillId="14" borderId="0" xfId="0" applyFont="1" applyFill="1" applyAlignment="1">
      <alignment vertical="center"/>
    </xf>
    <xf numFmtId="0" fontId="36" fillId="14" borderId="90" xfId="0" applyFont="1" applyFill="1" applyBorder="1" applyAlignment="1">
      <alignment vertical="center"/>
    </xf>
    <xf numFmtId="0" fontId="31" fillId="14" borderId="95" xfId="0" applyFont="1" applyFill="1" applyBorder="1" applyAlignment="1">
      <alignment vertical="center"/>
    </xf>
    <xf numFmtId="0" fontId="31" fillId="14" borderId="0" xfId="0" applyFont="1" applyFill="1" applyAlignment="1">
      <alignment vertical="center" wrapText="1"/>
    </xf>
    <xf numFmtId="1" fontId="31" fillId="14" borderId="0" xfId="0" applyNumberFormat="1" applyFont="1" applyFill="1" applyAlignment="1">
      <alignment horizontal="center" vertical="center"/>
    </xf>
    <xf numFmtId="49" fontId="31" fillId="14" borderId="0" xfId="0" applyNumberFormat="1" applyFont="1" applyFill="1" applyAlignment="1">
      <alignment horizontal="center" vertical="center"/>
    </xf>
    <xf numFmtId="3" fontId="31" fillId="14" borderId="0" xfId="0" applyNumberFormat="1" applyFont="1" applyFill="1" applyAlignment="1">
      <alignment vertical="center"/>
    </xf>
    <xf numFmtId="0" fontId="39" fillId="14" borderId="102" xfId="0" applyFont="1" applyFill="1" applyBorder="1" applyAlignment="1">
      <alignment vertical="center"/>
    </xf>
    <xf numFmtId="0" fontId="39" fillId="14" borderId="103" xfId="0" applyFont="1" applyFill="1" applyBorder="1" applyAlignment="1">
      <alignment vertical="center"/>
    </xf>
    <xf numFmtId="0" fontId="39" fillId="14" borderId="104" xfId="0" applyFont="1" applyFill="1" applyBorder="1" applyAlignment="1">
      <alignment vertical="center"/>
    </xf>
    <xf numFmtId="0" fontId="35" fillId="14" borderId="102" xfId="0" applyFont="1" applyFill="1" applyBorder="1" applyAlignment="1">
      <alignment vertical="center"/>
    </xf>
    <xf numFmtId="0" fontId="35" fillId="14" borderId="0" xfId="0" applyFont="1" applyFill="1" applyAlignment="1">
      <alignment vertical="center"/>
    </xf>
    <xf numFmtId="0" fontId="39" fillId="14" borderId="38" xfId="0" applyFont="1" applyFill="1" applyBorder="1" applyAlignment="1">
      <alignment vertical="center"/>
    </xf>
    <xf numFmtId="0" fontId="39" fillId="14" borderId="39" xfId="0" applyFont="1" applyFill="1" applyBorder="1" applyAlignment="1">
      <alignment vertical="center"/>
    </xf>
    <xf numFmtId="0" fontId="39" fillId="14" borderId="39" xfId="0" applyFont="1" applyFill="1" applyBorder="1" applyAlignment="1">
      <alignment horizontal="center" vertical="center"/>
    </xf>
    <xf numFmtId="0" fontId="35" fillId="14" borderId="39" xfId="0" applyFont="1" applyFill="1" applyBorder="1" applyAlignment="1">
      <alignment horizontal="center" vertical="center" wrapText="1"/>
    </xf>
    <xf numFmtId="0" fontId="35" fillId="14" borderId="40" xfId="0" applyFont="1" applyFill="1" applyBorder="1" applyAlignment="1">
      <alignment horizontal="center" vertical="center" wrapText="1"/>
    </xf>
    <xf numFmtId="0" fontId="35" fillId="14" borderId="0" xfId="0" applyFont="1" applyFill="1" applyAlignment="1" applyProtection="1">
      <alignment vertical="center"/>
    </xf>
    <xf numFmtId="0" fontId="20" fillId="13" borderId="46" xfId="80" applyFont="1" applyFill="1" applyBorder="1" applyAlignment="1" applyProtection="1">
      <alignment horizontal="center" vertical="center" wrapText="1"/>
    </xf>
    <xf numFmtId="0" fontId="20" fillId="13" borderId="47" xfId="80" applyFont="1" applyFill="1" applyBorder="1" applyAlignment="1" applyProtection="1">
      <alignment horizontal="center" vertical="center" wrapText="1"/>
    </xf>
    <xf numFmtId="0" fontId="20" fillId="13" borderId="40" xfId="80" applyFont="1" applyFill="1" applyBorder="1" applyAlignment="1" applyProtection="1">
      <alignment horizontal="center" vertical="center" wrapText="1"/>
    </xf>
    <xf numFmtId="0" fontId="35" fillId="14" borderId="0" xfId="0" applyFont="1" applyFill="1" applyAlignment="1" applyProtection="1">
      <alignment horizontal="center" vertical="center"/>
    </xf>
    <xf numFmtId="0" fontId="2" fillId="13" borderId="48" xfId="80" applyFont="1" applyFill="1" applyBorder="1" applyAlignment="1" applyProtection="1">
      <alignment horizontal="left" vertical="center"/>
    </xf>
    <xf numFmtId="167" fontId="2" fillId="13" borderId="49" xfId="59" applyNumberFormat="1" applyFont="1" applyFill="1" applyBorder="1" applyAlignment="1" applyProtection="1">
      <alignment vertical="center"/>
      <protection locked="0"/>
    </xf>
    <xf numFmtId="167" fontId="2" fillId="13" borderId="49" xfId="59" applyNumberFormat="1" applyFont="1" applyFill="1" applyBorder="1" applyAlignment="1" applyProtection="1">
      <alignment vertical="center"/>
    </xf>
    <xf numFmtId="167" fontId="2" fillId="13" borderId="50" xfId="59" applyNumberFormat="1" applyFont="1" applyFill="1" applyBorder="1" applyAlignment="1" applyProtection="1">
      <alignment vertical="center"/>
    </xf>
    <xf numFmtId="167" fontId="2" fillId="13" borderId="51" xfId="59" applyNumberFormat="1" applyFont="1" applyFill="1" applyBorder="1" applyAlignment="1" applyProtection="1">
      <alignment vertical="center"/>
    </xf>
    <xf numFmtId="167" fontId="2" fillId="13" borderId="52" xfId="59" applyNumberFormat="1" applyFont="1" applyFill="1" applyBorder="1" applyAlignment="1" applyProtection="1">
      <alignment vertical="center"/>
    </xf>
    <xf numFmtId="0" fontId="2" fillId="13" borderId="53" xfId="80" applyFont="1" applyFill="1" applyBorder="1" applyAlignment="1" applyProtection="1">
      <alignment horizontal="left" vertical="center"/>
    </xf>
    <xf numFmtId="167" fontId="2" fillId="13" borderId="54" xfId="59" applyNumberFormat="1" applyFont="1" applyFill="1" applyBorder="1" applyAlignment="1" applyProtection="1">
      <alignment vertical="center"/>
      <protection locked="0"/>
    </xf>
    <xf numFmtId="167" fontId="2" fillId="13" borderId="54" xfId="59" applyNumberFormat="1" applyFont="1" applyFill="1" applyBorder="1" applyAlignment="1" applyProtection="1">
      <alignment vertical="center"/>
    </xf>
    <xf numFmtId="0" fontId="2" fillId="13" borderId="55" xfId="80" applyFont="1" applyFill="1" applyBorder="1" applyAlignment="1" applyProtection="1">
      <alignment horizontal="left" vertical="center"/>
    </xf>
    <xf numFmtId="167" fontId="2" fillId="13" borderId="56" xfId="59" applyNumberFormat="1" applyFont="1" applyFill="1" applyBorder="1" applyAlignment="1" applyProtection="1">
      <alignment vertical="center"/>
      <protection locked="0"/>
    </xf>
    <xf numFmtId="167" fontId="2" fillId="13" borderId="56" xfId="59" applyNumberFormat="1" applyFont="1" applyFill="1" applyBorder="1" applyAlignment="1" applyProtection="1">
      <alignment vertical="center"/>
    </xf>
    <xf numFmtId="0" fontId="20" fillId="17" borderId="57" xfId="0" applyFont="1" applyFill="1" applyBorder="1" applyAlignment="1">
      <alignment vertical="center" wrapText="1"/>
    </xf>
    <xf numFmtId="0" fontId="20" fillId="17" borderId="58" xfId="0" applyFont="1" applyFill="1" applyBorder="1" applyAlignment="1">
      <alignment vertical="center" wrapText="1"/>
    </xf>
    <xf numFmtId="0" fontId="20" fillId="17" borderId="59" xfId="0" applyFont="1" applyFill="1" applyBorder="1" applyAlignment="1">
      <alignment vertical="center" wrapText="1"/>
    </xf>
    <xf numFmtId="42" fontId="20" fillId="17" borderId="60" xfId="72" applyFont="1" applyFill="1" applyBorder="1" applyAlignment="1">
      <alignment vertical="center" wrapText="1"/>
    </xf>
    <xf numFmtId="0" fontId="40" fillId="16" borderId="57" xfId="0" applyFont="1" applyFill="1" applyBorder="1" applyAlignment="1">
      <alignment vertical="center" wrapText="1"/>
    </xf>
    <xf numFmtId="0" fontId="40" fillId="16" borderId="58" xfId="0" applyFont="1" applyFill="1" applyBorder="1" applyAlignment="1">
      <alignment vertical="center" wrapText="1"/>
    </xf>
    <xf numFmtId="0" fontId="40" fillId="16" borderId="59" xfId="0" applyFont="1" applyFill="1" applyBorder="1" applyAlignment="1">
      <alignment vertical="center" wrapText="1"/>
    </xf>
    <xf numFmtId="42" fontId="40" fillId="16" borderId="60" xfId="72" applyFont="1" applyFill="1" applyBorder="1" applyAlignment="1">
      <alignment vertical="center" wrapText="1"/>
    </xf>
    <xf numFmtId="0" fontId="20" fillId="13" borderId="0" xfId="80" applyFont="1" applyFill="1" applyBorder="1" applyAlignment="1" applyProtection="1">
      <alignment horizontal="right" vertical="center" wrapText="1"/>
    </xf>
    <xf numFmtId="167" fontId="20" fillId="13" borderId="0" xfId="59" applyNumberFormat="1" applyFont="1" applyFill="1" applyBorder="1" applyAlignment="1" applyProtection="1">
      <alignment horizontal="left" vertical="center"/>
    </xf>
    <xf numFmtId="0" fontId="20" fillId="13" borderId="0" xfId="80" applyFont="1" applyFill="1" applyBorder="1" applyAlignment="1" applyProtection="1">
      <alignment vertical="center" wrapText="1"/>
    </xf>
    <xf numFmtId="0" fontId="2" fillId="13" borderId="53" xfId="80" applyFont="1" applyFill="1" applyBorder="1" applyAlignment="1" applyProtection="1">
      <alignment vertical="center" wrapText="1"/>
    </xf>
    <xf numFmtId="167" fontId="2" fillId="13" borderId="61" xfId="59" applyNumberFormat="1" applyFont="1" applyFill="1" applyBorder="1" applyAlignment="1" applyProtection="1">
      <alignment vertical="center"/>
    </xf>
    <xf numFmtId="0" fontId="2" fillId="13" borderId="53" xfId="80" applyFont="1" applyFill="1" applyBorder="1" applyAlignment="1" applyProtection="1">
      <alignment vertical="center"/>
    </xf>
    <xf numFmtId="0" fontId="2" fillId="13" borderId="55" xfId="80" applyFont="1" applyFill="1" applyBorder="1" applyAlignment="1" applyProtection="1">
      <alignment vertical="center"/>
    </xf>
    <xf numFmtId="167" fontId="2" fillId="13" borderId="62" xfId="59" applyNumberFormat="1" applyFont="1" applyFill="1" applyBorder="1" applyAlignment="1" applyProtection="1">
      <alignment vertical="center"/>
    </xf>
    <xf numFmtId="41" fontId="20" fillId="17" borderId="58" xfId="0" applyNumberFormat="1" applyFont="1" applyFill="1" applyBorder="1" applyAlignment="1">
      <alignment vertical="center" wrapText="1"/>
    </xf>
    <xf numFmtId="42" fontId="20" fillId="17" borderId="60" xfId="72" applyNumberFormat="1" applyFont="1" applyFill="1" applyBorder="1" applyAlignment="1">
      <alignment vertical="center" wrapText="1"/>
    </xf>
    <xf numFmtId="0" fontId="2" fillId="13" borderId="48" xfId="80" applyFont="1" applyFill="1" applyBorder="1" applyAlignment="1" applyProtection="1">
      <alignment vertical="center" wrapText="1"/>
    </xf>
    <xf numFmtId="167" fontId="2" fillId="0" borderId="49" xfId="59" applyNumberFormat="1" applyFont="1" applyFill="1" applyBorder="1" applyAlignment="1" applyProtection="1">
      <alignment vertical="center"/>
    </xf>
    <xf numFmtId="167" fontId="2" fillId="13" borderId="63" xfId="59" applyNumberFormat="1" applyFont="1" applyFill="1" applyBorder="1" applyAlignment="1" applyProtection="1">
      <alignment vertical="center"/>
    </xf>
    <xf numFmtId="167" fontId="2" fillId="0" borderId="54" xfId="59" applyNumberFormat="1" applyFont="1" applyFill="1" applyBorder="1" applyAlignment="1" applyProtection="1">
      <alignment vertical="center"/>
    </xf>
    <xf numFmtId="167" fontId="2" fillId="0" borderId="56" xfId="59" applyNumberFormat="1" applyFont="1" applyFill="1" applyBorder="1" applyAlignment="1" applyProtection="1">
      <alignment vertical="center"/>
    </xf>
    <xf numFmtId="41" fontId="40" fillId="16" borderId="58" xfId="0" applyNumberFormat="1" applyFont="1" applyFill="1" applyBorder="1" applyAlignment="1">
      <alignment vertical="center" wrapText="1"/>
    </xf>
    <xf numFmtId="41" fontId="40" fillId="16" borderId="64" xfId="0" applyNumberFormat="1" applyFont="1" applyFill="1" applyBorder="1" applyAlignment="1">
      <alignment vertical="center" wrapText="1"/>
    </xf>
    <xf numFmtId="42" fontId="40" fillId="16" borderId="60" xfId="72" applyNumberFormat="1" applyFont="1" applyFill="1" applyBorder="1" applyAlignment="1">
      <alignment vertical="center" wrapText="1"/>
    </xf>
    <xf numFmtId="0" fontId="20" fillId="13" borderId="0" xfId="80" applyFont="1" applyFill="1" applyBorder="1" applyAlignment="1" applyProtection="1">
      <alignment horizontal="center" vertical="center" wrapText="1"/>
    </xf>
    <xf numFmtId="0" fontId="2" fillId="13" borderId="0" xfId="80" applyFont="1" applyFill="1" applyAlignment="1" applyProtection="1">
      <alignment vertical="center"/>
    </xf>
    <xf numFmtId="0" fontId="33" fillId="14" borderId="0" xfId="0" applyFont="1" applyFill="1" applyAlignment="1" applyProtection="1">
      <alignment vertical="center"/>
    </xf>
    <xf numFmtId="0" fontId="41" fillId="13" borderId="41" xfId="80" applyFont="1" applyFill="1" applyBorder="1" applyAlignment="1" applyProtection="1">
      <alignment vertical="center" wrapText="1"/>
    </xf>
    <xf numFmtId="0" fontId="41" fillId="13" borderId="6" xfId="80" applyFont="1" applyFill="1" applyBorder="1" applyAlignment="1" applyProtection="1">
      <alignment vertical="center" wrapText="1"/>
    </xf>
    <xf numFmtId="0" fontId="41" fillId="13" borderId="5" xfId="80" applyFont="1" applyFill="1" applyBorder="1" applyAlignment="1" applyProtection="1">
      <alignment vertical="center" wrapText="1"/>
    </xf>
    <xf numFmtId="0" fontId="35" fillId="14" borderId="65" xfId="0" applyFont="1" applyFill="1" applyBorder="1" applyAlignment="1">
      <alignment horizontal="left" vertical="center"/>
    </xf>
    <xf numFmtId="0" fontId="35" fillId="14" borderId="66" xfId="0" applyFont="1" applyFill="1" applyBorder="1" applyAlignment="1">
      <alignment vertical="center"/>
    </xf>
    <xf numFmtId="168" fontId="2" fillId="13" borderId="54" xfId="61" applyNumberFormat="1" applyFont="1" applyFill="1" applyBorder="1" applyAlignment="1" applyProtection="1">
      <alignment vertical="center"/>
      <protection locked="0"/>
    </xf>
    <xf numFmtId="168" fontId="2" fillId="13" borderId="54" xfId="61" applyNumberFormat="1" applyFont="1" applyFill="1" applyBorder="1" applyAlignment="1" applyProtection="1">
      <alignment vertical="center"/>
    </xf>
    <xf numFmtId="0" fontId="2" fillId="13" borderId="54" xfId="80" applyFont="1" applyFill="1" applyBorder="1" applyAlignment="1" applyProtection="1">
      <alignment vertical="center"/>
    </xf>
    <xf numFmtId="168" fontId="2" fillId="13" borderId="54" xfId="80" applyNumberFormat="1" applyFont="1" applyFill="1" applyBorder="1" applyAlignment="1" applyProtection="1">
      <alignment vertical="center"/>
    </xf>
    <xf numFmtId="168" fontId="2" fillId="13" borderId="61" xfId="80" applyNumberFormat="1" applyFont="1" applyFill="1" applyBorder="1" applyAlignment="1" applyProtection="1">
      <alignment vertical="center"/>
    </xf>
    <xf numFmtId="0" fontId="35" fillId="14" borderId="44" xfId="0" applyFont="1" applyFill="1" applyBorder="1" applyAlignment="1">
      <alignment horizontal="left" vertical="center"/>
    </xf>
    <xf numFmtId="0" fontId="35" fillId="14" borderId="8" xfId="0" applyFont="1" applyFill="1" applyBorder="1" applyAlignment="1">
      <alignment vertical="center"/>
    </xf>
    <xf numFmtId="168" fontId="2" fillId="13" borderId="56" xfId="61" applyNumberFormat="1" applyFont="1" applyFill="1" applyBorder="1" applyAlignment="1" applyProtection="1">
      <alignment vertical="center"/>
      <protection locked="0"/>
    </xf>
    <xf numFmtId="168" fontId="2" fillId="13" borderId="56" xfId="61" applyNumberFormat="1" applyFont="1" applyFill="1" applyBorder="1" applyAlignment="1" applyProtection="1">
      <alignment vertical="center"/>
    </xf>
    <xf numFmtId="0" fontId="2" fillId="13" borderId="56" xfId="80" applyFont="1" applyFill="1" applyBorder="1" applyAlignment="1" applyProtection="1">
      <alignment vertical="center"/>
    </xf>
    <xf numFmtId="168" fontId="2" fillId="13" borderId="56" xfId="80" applyNumberFormat="1" applyFont="1" applyFill="1" applyBorder="1" applyAlignment="1" applyProtection="1">
      <alignment vertical="center"/>
    </xf>
    <xf numFmtId="168" fontId="2" fillId="13" borderId="62" xfId="80" applyNumberFormat="1" applyFont="1" applyFill="1" applyBorder="1" applyAlignment="1" applyProtection="1">
      <alignment vertical="center"/>
    </xf>
    <xf numFmtId="0" fontId="20" fillId="17" borderId="64" xfId="0" applyFont="1" applyFill="1" applyBorder="1" applyAlignment="1">
      <alignment vertical="center" wrapText="1"/>
    </xf>
    <xf numFmtId="0" fontId="35" fillId="18" borderId="41" xfId="0" applyFont="1" applyFill="1" applyBorder="1" applyAlignment="1">
      <alignment horizontal="left" vertical="center"/>
    </xf>
    <xf numFmtId="0" fontId="35" fillId="18" borderId="6" xfId="0" applyFont="1" applyFill="1" applyBorder="1" applyAlignment="1">
      <alignment vertical="center"/>
    </xf>
    <xf numFmtId="168" fontId="2" fillId="13" borderId="49" xfId="61" applyNumberFormat="1" applyFont="1" applyFill="1" applyBorder="1" applyAlignment="1" applyProtection="1">
      <alignment vertical="center"/>
    </xf>
    <xf numFmtId="0" fontId="2" fillId="13" borderId="49" xfId="80" applyFont="1" applyFill="1" applyBorder="1" applyAlignment="1" applyProtection="1">
      <alignment vertical="center"/>
    </xf>
    <xf numFmtId="168" fontId="2" fillId="13" borderId="49" xfId="80" applyNumberFormat="1" applyFont="1" applyFill="1" applyBorder="1" applyAlignment="1" applyProtection="1">
      <alignment vertical="center"/>
    </xf>
    <xf numFmtId="168" fontId="2" fillId="13" borderId="63" xfId="80" applyNumberFormat="1" applyFont="1" applyFill="1" applyBorder="1" applyAlignment="1" applyProtection="1">
      <alignment vertical="center"/>
    </xf>
    <xf numFmtId="0" fontId="35" fillId="18" borderId="65" xfId="0" applyFont="1" applyFill="1" applyBorder="1" applyAlignment="1">
      <alignment horizontal="left" vertical="center"/>
    </xf>
    <xf numFmtId="0" fontId="35" fillId="18" borderId="66" xfId="0" applyFont="1" applyFill="1" applyBorder="1" applyAlignment="1">
      <alignment vertical="center"/>
    </xf>
    <xf numFmtId="0" fontId="35" fillId="14" borderId="0" xfId="0" applyFont="1" applyFill="1" applyBorder="1" applyAlignment="1" applyProtection="1">
      <alignment vertical="center"/>
    </xf>
    <xf numFmtId="0" fontId="35" fillId="18" borderId="44" xfId="0" applyFont="1" applyFill="1" applyBorder="1" applyAlignment="1">
      <alignment horizontal="left" vertical="center"/>
    </xf>
    <xf numFmtId="0" fontId="35" fillId="18" borderId="8" xfId="0" applyFont="1" applyFill="1" applyBorder="1" applyAlignment="1">
      <alignment vertical="center"/>
    </xf>
    <xf numFmtId="0" fontId="40" fillId="16" borderId="64" xfId="0" applyFont="1" applyFill="1" applyBorder="1" applyAlignment="1">
      <alignment vertical="center" wrapText="1"/>
    </xf>
    <xf numFmtId="0" fontId="20" fillId="13" borderId="0" xfId="80" applyFont="1" applyFill="1" applyBorder="1" applyAlignment="1" applyProtection="1">
      <alignment horizontal="left" vertical="center"/>
    </xf>
    <xf numFmtId="168" fontId="20" fillId="13" borderId="0" xfId="61" applyNumberFormat="1" applyFont="1" applyFill="1" applyBorder="1" applyAlignment="1" applyProtection="1">
      <alignment vertical="center"/>
    </xf>
    <xf numFmtId="0" fontId="20" fillId="13" borderId="0" xfId="80" applyFont="1" applyFill="1" applyBorder="1" applyAlignment="1" applyProtection="1">
      <alignment horizontal="center" vertical="center"/>
    </xf>
    <xf numFmtId="0" fontId="2" fillId="13" borderId="0" xfId="80" applyFont="1" applyFill="1" applyBorder="1" applyAlignment="1" applyProtection="1">
      <alignment vertical="center"/>
    </xf>
    <xf numFmtId="0" fontId="20" fillId="13" borderId="7" xfId="80" applyFont="1" applyFill="1" applyBorder="1" applyAlignment="1" applyProtection="1">
      <alignment horizontal="center" vertical="center" wrapText="1"/>
    </xf>
    <xf numFmtId="0" fontId="35" fillId="0" borderId="41" xfId="0" applyFont="1" applyBorder="1" applyAlignment="1">
      <alignment horizontal="left" vertical="center"/>
    </xf>
    <xf numFmtId="0" fontId="35" fillId="14" borderId="6" xfId="0" applyFont="1" applyFill="1" applyBorder="1" applyAlignment="1">
      <alignment vertical="center"/>
    </xf>
    <xf numFmtId="0" fontId="35" fillId="0" borderId="67" xfId="0" applyFont="1" applyBorder="1" applyAlignment="1">
      <alignment vertical="center"/>
    </xf>
    <xf numFmtId="0" fontId="2" fillId="13" borderId="49" xfId="80" applyFont="1" applyFill="1" applyBorder="1" applyAlignment="1" applyProtection="1">
      <alignment horizontal="center" vertical="center"/>
    </xf>
    <xf numFmtId="0" fontId="35" fillId="0" borderId="49" xfId="0" applyFont="1" applyBorder="1" applyAlignment="1" applyProtection="1">
      <alignment vertical="center"/>
    </xf>
    <xf numFmtId="168" fontId="35" fillId="0" borderId="63" xfId="26" applyNumberFormat="1" applyFont="1" applyBorder="1" applyAlignment="1" applyProtection="1">
      <alignment vertical="center"/>
    </xf>
    <xf numFmtId="0" fontId="35" fillId="18" borderId="49" xfId="0" applyFont="1" applyFill="1" applyBorder="1" applyAlignment="1">
      <alignment vertical="center" wrapText="1"/>
    </xf>
    <xf numFmtId="168" fontId="2" fillId="13" borderId="49" xfId="26" applyNumberFormat="1" applyFont="1" applyFill="1" applyBorder="1" applyAlignment="1" applyProtection="1">
      <alignment horizontal="center" vertical="center" wrapText="1"/>
    </xf>
    <xf numFmtId="168" fontId="2" fillId="13" borderId="63" xfId="26" applyNumberFormat="1" applyFont="1" applyFill="1" applyBorder="1" applyAlignment="1" applyProtection="1">
      <alignment vertical="center"/>
    </xf>
    <xf numFmtId="0" fontId="35" fillId="0" borderId="65" xfId="0" applyFont="1" applyBorder="1" applyAlignment="1">
      <alignment horizontal="left" vertical="center"/>
    </xf>
    <xf numFmtId="0" fontId="35" fillId="0" borderId="68" xfId="0" applyFont="1" applyBorder="1" applyAlignment="1">
      <alignment vertical="center"/>
    </xf>
    <xf numFmtId="0" fontId="2" fillId="13" borderId="54" xfId="80" applyFont="1" applyFill="1" applyBorder="1" applyAlignment="1" applyProtection="1">
      <alignment horizontal="center" vertical="center"/>
    </xf>
    <xf numFmtId="0" fontId="35" fillId="0" borderId="54" xfId="0" applyFont="1" applyBorder="1" applyAlignment="1" applyProtection="1">
      <alignment vertical="center"/>
    </xf>
    <xf numFmtId="168" fontId="35" fillId="0" borderId="61" xfId="26" applyNumberFormat="1" applyFont="1" applyBorder="1" applyAlignment="1" applyProtection="1">
      <alignment vertical="center"/>
    </xf>
    <xf numFmtId="0" fontId="35" fillId="18" borderId="54" xfId="0" applyFont="1" applyFill="1" applyBorder="1" applyAlignment="1">
      <alignment vertical="center" wrapText="1"/>
    </xf>
    <xf numFmtId="168" fontId="2" fillId="13" borderId="54" xfId="26" applyNumberFormat="1" applyFont="1" applyFill="1" applyBorder="1" applyAlignment="1" applyProtection="1">
      <alignment horizontal="center" vertical="center" wrapText="1"/>
    </xf>
    <xf numFmtId="168" fontId="2" fillId="13" borderId="61" xfId="26" applyNumberFormat="1" applyFont="1" applyFill="1" applyBorder="1" applyAlignment="1" applyProtection="1">
      <alignment vertical="center"/>
    </xf>
    <xf numFmtId="0" fontId="2" fillId="13" borderId="54" xfId="80" applyFont="1" applyFill="1" applyBorder="1" applyAlignment="1" applyProtection="1">
      <alignment horizontal="center" vertical="center" wrapText="1"/>
    </xf>
    <xf numFmtId="0" fontId="35" fillId="18" borderId="66" xfId="0" applyFont="1" applyFill="1" applyBorder="1" applyAlignment="1">
      <alignment horizontal="left" vertical="center"/>
    </xf>
    <xf numFmtId="0" fontId="35" fillId="18" borderId="68" xfId="0" applyFont="1" applyFill="1" applyBorder="1" applyAlignment="1">
      <alignment horizontal="left" vertical="center"/>
    </xf>
    <xf numFmtId="0" fontId="35" fillId="18" borderId="54" xfId="0" applyFont="1" applyFill="1" applyBorder="1" applyAlignment="1">
      <alignment vertical="center"/>
    </xf>
    <xf numFmtId="0" fontId="35" fillId="0" borderId="69" xfId="0" applyFont="1" applyBorder="1" applyAlignment="1">
      <alignment horizontal="left" vertical="center"/>
    </xf>
    <xf numFmtId="0" fontId="35" fillId="14" borderId="70" xfId="0" applyFont="1" applyFill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0" fontId="2" fillId="13" borderId="56" xfId="80" applyFont="1" applyFill="1" applyBorder="1" applyAlignment="1" applyProtection="1">
      <alignment horizontal="center" vertical="center"/>
    </xf>
    <xf numFmtId="0" fontId="2" fillId="13" borderId="56" xfId="80" applyFont="1" applyFill="1" applyBorder="1" applyAlignment="1" applyProtection="1">
      <alignment horizontal="center" vertical="center" wrapText="1"/>
    </xf>
    <xf numFmtId="168" fontId="35" fillId="0" borderId="62" xfId="26" applyNumberFormat="1" applyFont="1" applyBorder="1" applyAlignment="1" applyProtection="1">
      <alignment vertical="center"/>
    </xf>
    <xf numFmtId="0" fontId="35" fillId="18" borderId="72" xfId="0" applyFont="1" applyFill="1" applyBorder="1" applyAlignment="1">
      <alignment horizontal="left" vertical="center"/>
    </xf>
    <xf numFmtId="0" fontId="35" fillId="18" borderId="73" xfId="0" applyFont="1" applyFill="1" applyBorder="1" applyAlignment="1">
      <alignment horizontal="left" vertical="center"/>
    </xf>
    <xf numFmtId="0" fontId="35" fillId="18" borderId="56" xfId="0" applyFont="1" applyFill="1" applyBorder="1" applyAlignment="1">
      <alignment vertical="center"/>
    </xf>
    <xf numFmtId="168" fontId="2" fillId="13" borderId="56" xfId="26" applyNumberFormat="1" applyFont="1" applyFill="1" applyBorder="1" applyAlignment="1" applyProtection="1">
      <alignment horizontal="center" vertical="center" wrapText="1"/>
    </xf>
    <xf numFmtId="168" fontId="2" fillId="13" borderId="62" xfId="26" applyNumberFormat="1" applyFont="1" applyFill="1" applyBorder="1" applyAlignment="1" applyProtection="1">
      <alignment vertical="center"/>
    </xf>
    <xf numFmtId="0" fontId="35" fillId="18" borderId="68" xfId="0" applyFont="1" applyFill="1" applyBorder="1" applyAlignment="1">
      <alignment vertical="center"/>
    </xf>
    <xf numFmtId="0" fontId="35" fillId="18" borderId="65" xfId="0" applyFont="1" applyFill="1" applyBorder="1" applyAlignment="1">
      <alignment horizontal="left" vertical="center" wrapText="1"/>
    </xf>
    <xf numFmtId="0" fontId="35" fillId="14" borderId="66" xfId="0" applyFont="1" applyFill="1" applyBorder="1" applyAlignment="1">
      <alignment vertical="center" wrapText="1"/>
    </xf>
    <xf numFmtId="0" fontId="35" fillId="18" borderId="68" xfId="0" applyFont="1" applyFill="1" applyBorder="1" applyAlignment="1">
      <alignment vertical="center" wrapText="1"/>
    </xf>
    <xf numFmtId="0" fontId="35" fillId="0" borderId="74" xfId="0" applyFont="1" applyBorder="1" applyAlignment="1">
      <alignment vertical="center"/>
    </xf>
    <xf numFmtId="0" fontId="35" fillId="14" borderId="72" xfId="0" applyFont="1" applyFill="1" applyBorder="1" applyAlignment="1">
      <alignment vertical="center"/>
    </xf>
    <xf numFmtId="0" fontId="35" fillId="0" borderId="73" xfId="0" applyFont="1" applyBorder="1" applyAlignment="1">
      <alignment vertical="center"/>
    </xf>
    <xf numFmtId="167" fontId="38" fillId="15" borderId="57" xfId="0" applyNumberFormat="1" applyFont="1" applyFill="1" applyBorder="1" applyAlignment="1">
      <alignment vertical="center" wrapText="1"/>
    </xf>
    <xf numFmtId="167" fontId="38" fillId="15" borderId="75" xfId="0" applyNumberFormat="1" applyFont="1" applyFill="1" applyBorder="1" applyAlignment="1">
      <alignment vertical="center" wrapText="1"/>
    </xf>
    <xf numFmtId="42" fontId="38" fillId="15" borderId="75" xfId="72" applyFont="1" applyFill="1" applyBorder="1" applyAlignment="1">
      <alignment vertical="center" wrapText="1"/>
    </xf>
    <xf numFmtId="167" fontId="20" fillId="13" borderId="0" xfId="59" applyNumberFormat="1" applyFont="1" applyFill="1" applyBorder="1" applyAlignment="1" applyProtection="1">
      <alignment vertical="center"/>
    </xf>
    <xf numFmtId="0" fontId="22" fillId="13" borderId="36" xfId="89" applyNumberFormat="1" applyFont="1" applyFill="1" applyBorder="1" applyAlignment="1" applyProtection="1">
      <alignment vertical="center"/>
      <protection locked="0"/>
    </xf>
    <xf numFmtId="0" fontId="22" fillId="13" borderId="37" xfId="89" applyNumberFormat="1" applyFont="1" applyFill="1" applyBorder="1" applyAlignment="1" applyProtection="1">
      <alignment vertical="center"/>
      <protection locked="0"/>
    </xf>
    <xf numFmtId="0" fontId="35" fillId="0" borderId="36" xfId="0" applyFont="1" applyBorder="1" applyAlignment="1" applyProtection="1">
      <alignment vertical="center"/>
    </xf>
    <xf numFmtId="0" fontId="35" fillId="0" borderId="37" xfId="0" applyFont="1" applyBorder="1" applyAlignment="1" applyProtection="1">
      <alignment vertical="center"/>
    </xf>
    <xf numFmtId="0" fontId="22" fillId="13" borderId="26" xfId="89" applyNumberFormat="1" applyFont="1" applyFill="1" applyBorder="1" applyAlignment="1" applyProtection="1">
      <alignment vertical="center"/>
      <protection locked="0"/>
    </xf>
    <xf numFmtId="0" fontId="23" fillId="13" borderId="29" xfId="89" applyNumberFormat="1" applyFont="1" applyFill="1" applyBorder="1" applyAlignment="1" applyProtection="1">
      <alignment vertical="center"/>
      <protection locked="0"/>
    </xf>
    <xf numFmtId="0" fontId="22" fillId="13" borderId="0" xfId="89" applyNumberFormat="1" applyFont="1" applyFill="1" applyBorder="1" applyAlignment="1" applyProtection="1">
      <alignment vertical="center"/>
      <protection locked="0"/>
    </xf>
    <xf numFmtId="0" fontId="39" fillId="14" borderId="29" xfId="0" applyFont="1" applyFill="1" applyBorder="1" applyAlignment="1" applyProtection="1">
      <alignment vertical="center"/>
    </xf>
    <xf numFmtId="0" fontId="23" fillId="13" borderId="0" xfId="89" applyNumberFormat="1" applyFont="1" applyFill="1" applyBorder="1" applyAlignment="1" applyProtection="1">
      <alignment vertical="center"/>
      <protection locked="0"/>
    </xf>
    <xf numFmtId="0" fontId="39" fillId="14" borderId="0" xfId="0" applyFont="1" applyFill="1" applyBorder="1" applyAlignment="1" applyProtection="1">
      <alignment vertical="center"/>
    </xf>
    <xf numFmtId="0" fontId="23" fillId="14" borderId="28" xfId="89" applyNumberFormat="1" applyFont="1" applyFill="1" applyBorder="1" applyAlignment="1" applyProtection="1">
      <alignment vertical="center"/>
      <protection locked="0"/>
    </xf>
    <xf numFmtId="0" fontId="22" fillId="14" borderId="0" xfId="89" applyNumberFormat="1" applyFont="1" applyFill="1" applyBorder="1" applyAlignment="1" applyProtection="1">
      <alignment vertical="center"/>
      <protection locked="0"/>
    </xf>
    <xf numFmtId="0" fontId="22" fillId="14" borderId="28" xfId="89" applyNumberFormat="1" applyFont="1" applyFill="1" applyBorder="1" applyAlignment="1" applyProtection="1">
      <alignment vertical="center"/>
      <protection locked="0"/>
    </xf>
    <xf numFmtId="0" fontId="22" fillId="13" borderId="38" xfId="89" applyNumberFormat="1" applyFont="1" applyFill="1" applyBorder="1" applyAlignment="1" applyProtection="1">
      <alignment vertical="center"/>
      <protection locked="0"/>
    </xf>
    <xf numFmtId="0" fontId="22" fillId="13" borderId="39" xfId="89" applyNumberFormat="1" applyFont="1" applyFill="1" applyBorder="1" applyAlignment="1" applyProtection="1">
      <alignment vertical="center"/>
      <protection locked="0"/>
    </xf>
    <xf numFmtId="0" fontId="35" fillId="0" borderId="38" xfId="0" applyFont="1" applyBorder="1" applyAlignment="1" applyProtection="1">
      <alignment vertical="center"/>
    </xf>
    <xf numFmtId="0" fontId="35" fillId="14" borderId="39" xfId="0" applyFont="1" applyFill="1" applyBorder="1" applyAlignment="1" applyProtection="1">
      <alignment vertical="center"/>
    </xf>
    <xf numFmtId="0" fontId="22" fillId="14" borderId="40" xfId="89" applyNumberFormat="1" applyFont="1" applyFill="1" applyBorder="1" applyAlignment="1" applyProtection="1">
      <alignment vertical="center"/>
      <protection locked="0"/>
    </xf>
    <xf numFmtId="0" fontId="22" fillId="14" borderId="39" xfId="89" applyNumberFormat="1" applyFont="1" applyFill="1" applyBorder="1" applyAlignment="1" applyProtection="1">
      <alignment vertical="center"/>
      <protection locked="0"/>
    </xf>
    <xf numFmtId="0" fontId="35" fillId="14" borderId="0" xfId="0" applyFont="1" applyFill="1" applyAlignment="1" applyProtection="1">
      <alignment vertical="center"/>
      <protection locked="0"/>
    </xf>
    <xf numFmtId="0" fontId="31" fillId="0" borderId="105" xfId="0" applyFont="1" applyBorder="1" applyAlignment="1">
      <alignment vertical="center"/>
    </xf>
    <xf numFmtId="0" fontId="31" fillId="0" borderId="106" xfId="0" applyFont="1" applyBorder="1" applyAlignment="1">
      <alignment vertical="center"/>
    </xf>
    <xf numFmtId="167" fontId="40" fillId="15" borderId="57" xfId="0" applyNumberFormat="1" applyFont="1" applyFill="1" applyBorder="1" applyAlignment="1">
      <alignment horizontal="left" vertical="center" wrapText="1"/>
    </xf>
    <xf numFmtId="167" fontId="40" fillId="15" borderId="57" xfId="0" applyNumberFormat="1" applyFont="1" applyFill="1" applyBorder="1" applyAlignment="1">
      <alignment horizontal="center" vertical="center" wrapText="1"/>
    </xf>
    <xf numFmtId="0" fontId="35" fillId="14" borderId="0" xfId="0" applyFont="1" applyFill="1" applyBorder="1"/>
    <xf numFmtId="0" fontId="39" fillId="14" borderId="0" xfId="0" applyFont="1" applyFill="1" applyBorder="1"/>
    <xf numFmtId="0" fontId="39" fillId="14" borderId="0" xfId="0" applyFont="1" applyFill="1" applyBorder="1" applyAlignment="1"/>
    <xf numFmtId="0" fontId="35" fillId="14" borderId="0" xfId="0" applyFont="1" applyFill="1"/>
    <xf numFmtId="167" fontId="40" fillId="15" borderId="1" xfId="0" applyNumberFormat="1" applyFont="1" applyFill="1" applyBorder="1" applyAlignment="1">
      <alignment horizontal="center" vertical="center" wrapText="1"/>
    </xf>
    <xf numFmtId="0" fontId="2" fillId="14" borderId="0" xfId="0" applyFont="1" applyFill="1"/>
    <xf numFmtId="49" fontId="20" fillId="14" borderId="0" xfId="89" applyNumberFormat="1" applyFont="1" applyFill="1" applyBorder="1" applyAlignment="1" applyProtection="1">
      <protection hidden="1"/>
    </xf>
    <xf numFmtId="0" fontId="20" fillId="14" borderId="0" xfId="89" applyNumberFormat="1" applyFont="1" applyFill="1" applyBorder="1" applyAlignment="1" applyProtection="1">
      <alignment horizontal="center" vertical="center" wrapText="1"/>
      <protection hidden="1"/>
    </xf>
    <xf numFmtId="0" fontId="20" fillId="14" borderId="0" xfId="89" applyNumberFormat="1" applyFont="1" applyFill="1" applyBorder="1" applyAlignment="1" applyProtection="1">
      <alignment horizontal="center" wrapText="1"/>
      <protection hidden="1"/>
    </xf>
    <xf numFmtId="0" fontId="20" fillId="14" borderId="0" xfId="0" applyFont="1" applyFill="1" applyBorder="1" applyAlignment="1" applyProtection="1">
      <alignment horizontal="left"/>
      <protection hidden="1"/>
    </xf>
    <xf numFmtId="0" fontId="2" fillId="14" borderId="0" xfId="0" applyFont="1" applyFill="1" applyAlignment="1">
      <alignment horizontal="center"/>
    </xf>
    <xf numFmtId="0" fontId="20" fillId="19" borderId="1" xfId="0" applyFont="1" applyFill="1" applyBorder="1" applyAlignment="1">
      <alignment horizontal="center"/>
    </xf>
    <xf numFmtId="49" fontId="20" fillId="20" borderId="57" xfId="89" applyNumberFormat="1" applyFont="1" applyFill="1" applyBorder="1" applyAlignment="1" applyProtection="1">
      <alignment horizontal="left" vertical="center"/>
      <protection hidden="1"/>
    </xf>
    <xf numFmtId="168" fontId="2" fillId="20" borderId="75" xfId="26" applyNumberFormat="1" applyFont="1" applyFill="1" applyBorder="1" applyAlignment="1" applyProtection="1">
      <alignment horizontal="right" vertical="center" wrapText="1"/>
      <protection hidden="1"/>
    </xf>
    <xf numFmtId="168" fontId="2" fillId="20" borderId="75" xfId="89" applyNumberFormat="1" applyFont="1" applyFill="1" applyBorder="1" applyAlignment="1" applyProtection="1">
      <alignment vertical="center" wrapText="1"/>
      <protection hidden="1"/>
    </xf>
    <xf numFmtId="168" fontId="2" fillId="20" borderId="2" xfId="89" applyNumberFormat="1" applyFont="1" applyFill="1" applyBorder="1" applyAlignment="1" applyProtection="1">
      <alignment vertical="center" wrapText="1"/>
      <protection hidden="1"/>
    </xf>
    <xf numFmtId="0" fontId="2" fillId="20" borderId="2" xfId="0" applyFont="1" applyFill="1" applyBorder="1"/>
    <xf numFmtId="0" fontId="2" fillId="13" borderId="69" xfId="80" applyFont="1" applyFill="1" applyBorder="1" applyAlignment="1" applyProtection="1">
      <alignment horizontal="left" vertical="center" wrapText="1" indent="1"/>
    </xf>
    <xf numFmtId="0" fontId="2" fillId="13" borderId="70" xfId="80" applyFont="1" applyFill="1" applyBorder="1" applyAlignment="1" applyProtection="1">
      <alignment vertical="center" wrapText="1"/>
    </xf>
    <xf numFmtId="168" fontId="2" fillId="14" borderId="70" xfId="89" applyNumberFormat="1" applyFont="1" applyFill="1" applyBorder="1" applyAlignment="1" applyProtection="1">
      <alignment horizontal="right" vertical="center" wrapText="1"/>
      <protection hidden="1"/>
    </xf>
    <xf numFmtId="168" fontId="2" fillId="14" borderId="52" xfId="89" applyNumberFormat="1" applyFont="1" applyFill="1" applyBorder="1" applyAlignment="1" applyProtection="1">
      <alignment horizontal="right" vertical="center" wrapText="1"/>
      <protection hidden="1"/>
    </xf>
    <xf numFmtId="0" fontId="2" fillId="14" borderId="52" xfId="0" applyFont="1" applyFill="1" applyBorder="1"/>
    <xf numFmtId="0" fontId="35" fillId="18" borderId="65" xfId="0" applyFont="1" applyFill="1" applyBorder="1" applyAlignment="1">
      <alignment horizontal="left" vertical="center" indent="1"/>
    </xf>
    <xf numFmtId="168" fontId="2" fillId="14" borderId="66" xfId="26" applyNumberFormat="1" applyFont="1" applyFill="1" applyBorder="1" applyAlignment="1" applyProtection="1">
      <alignment horizontal="left" vertical="center" wrapText="1" indent="1"/>
      <protection hidden="1"/>
    </xf>
    <xf numFmtId="168" fontId="2" fillId="14" borderId="66" xfId="89" applyNumberFormat="1" applyFont="1" applyFill="1" applyBorder="1" applyAlignment="1" applyProtection="1">
      <alignment horizontal="right" vertical="center" wrapText="1"/>
      <protection hidden="1"/>
    </xf>
    <xf numFmtId="168" fontId="2" fillId="14" borderId="76" xfId="89" applyNumberFormat="1" applyFont="1" applyFill="1" applyBorder="1" applyAlignment="1" applyProtection="1">
      <alignment horizontal="right" vertical="center" wrapText="1"/>
      <protection hidden="1"/>
    </xf>
    <xf numFmtId="0" fontId="2" fillId="14" borderId="76" xfId="0" applyFont="1" applyFill="1" applyBorder="1"/>
    <xf numFmtId="0" fontId="2" fillId="13" borderId="65" xfId="80" applyFont="1" applyFill="1" applyBorder="1" applyAlignment="1" applyProtection="1">
      <alignment horizontal="left" vertical="center" wrapText="1" indent="1"/>
    </xf>
    <xf numFmtId="0" fontId="2" fillId="13" borderId="66" xfId="80" applyFont="1" applyFill="1" applyBorder="1" applyAlignment="1" applyProtection="1">
      <alignment horizontal="left" vertical="center" wrapText="1" indent="1"/>
    </xf>
    <xf numFmtId="0" fontId="2" fillId="14" borderId="66" xfId="0" applyFont="1" applyFill="1" applyBorder="1"/>
    <xf numFmtId="0" fontId="2" fillId="13" borderId="65" xfId="80" applyFont="1" applyFill="1" applyBorder="1" applyAlignment="1" applyProtection="1">
      <alignment horizontal="left" vertical="center" indent="1"/>
    </xf>
    <xf numFmtId="0" fontId="35" fillId="0" borderId="65" xfId="0" applyFont="1" applyBorder="1" applyAlignment="1">
      <alignment horizontal="left" vertical="center" indent="1"/>
    </xf>
    <xf numFmtId="0" fontId="2" fillId="13" borderId="65" xfId="80" applyFont="1" applyFill="1" applyBorder="1" applyAlignment="1" applyProtection="1">
      <alignment horizontal="left" indent="1"/>
    </xf>
    <xf numFmtId="0" fontId="2" fillId="13" borderId="74" xfId="80" applyFont="1" applyFill="1" applyBorder="1" applyAlignment="1" applyProtection="1">
      <alignment horizontal="left" indent="1"/>
    </xf>
    <xf numFmtId="167" fontId="2" fillId="13" borderId="72" xfId="59" applyNumberFormat="1" applyFont="1" applyFill="1" applyBorder="1" applyAlignment="1" applyProtection="1">
      <alignment horizontal="left" indent="1"/>
    </xf>
    <xf numFmtId="0" fontId="2" fillId="14" borderId="72" xfId="0" applyFont="1" applyFill="1" applyBorder="1"/>
    <xf numFmtId="0" fontId="2" fillId="14" borderId="77" xfId="0" applyFont="1" applyFill="1" applyBorder="1"/>
    <xf numFmtId="0" fontId="40" fillId="16" borderId="57" xfId="0" applyFont="1" applyFill="1" applyBorder="1" applyAlignment="1">
      <alignment horizontal="left" vertical="center"/>
    </xf>
    <xf numFmtId="0" fontId="40" fillId="16" borderId="75" xfId="0" applyFont="1" applyFill="1" applyBorder="1" applyAlignment="1">
      <alignment horizontal="left" vertical="center"/>
    </xf>
    <xf numFmtId="0" fontId="40" fillId="16" borderId="2" xfId="0" applyFont="1" applyFill="1" applyBorder="1" applyAlignment="1">
      <alignment horizontal="left" vertical="center"/>
    </xf>
    <xf numFmtId="0" fontId="40" fillId="16" borderId="1" xfId="0" applyFont="1" applyFill="1" applyBorder="1" applyAlignment="1">
      <alignment horizontal="left" vertical="center"/>
    </xf>
    <xf numFmtId="49" fontId="2" fillId="14" borderId="65" xfId="89" applyNumberFormat="1" applyFont="1" applyFill="1" applyBorder="1" applyAlignment="1" applyProtection="1">
      <alignment horizontal="left" vertical="center" wrapText="1" indent="1"/>
      <protection hidden="1"/>
    </xf>
    <xf numFmtId="168" fontId="2" fillId="14" borderId="66" xfId="26" applyNumberFormat="1" applyFont="1" applyFill="1" applyBorder="1" applyAlignment="1" applyProtection="1">
      <alignment horizontal="right" vertical="center" wrapText="1"/>
      <protection hidden="1"/>
    </xf>
    <xf numFmtId="168" fontId="2" fillId="14" borderId="66" xfId="89" applyNumberFormat="1" applyFont="1" applyFill="1" applyBorder="1" applyAlignment="1" applyProtection="1">
      <alignment vertical="center" wrapText="1"/>
      <protection hidden="1"/>
    </xf>
    <xf numFmtId="168" fontId="2" fillId="14" borderId="76" xfId="89" applyNumberFormat="1" applyFont="1" applyFill="1" applyBorder="1" applyAlignment="1" applyProtection="1">
      <alignment vertical="center" wrapText="1"/>
      <protection hidden="1"/>
    </xf>
    <xf numFmtId="49" fontId="2" fillId="14" borderId="65" xfId="89" applyNumberFormat="1" applyFont="1" applyFill="1" applyBorder="1" applyAlignment="1" applyProtection="1">
      <alignment horizontal="left" vertical="center" indent="1"/>
      <protection hidden="1"/>
    </xf>
    <xf numFmtId="49" fontId="2" fillId="14" borderId="74" xfId="89" applyNumberFormat="1" applyFont="1" applyFill="1" applyBorder="1" applyAlignment="1" applyProtection="1">
      <alignment horizontal="left" vertical="center" indent="1"/>
      <protection hidden="1"/>
    </xf>
    <xf numFmtId="168" fontId="2" fillId="14" borderId="72" xfId="26" applyNumberFormat="1" applyFont="1" applyFill="1" applyBorder="1" applyAlignment="1" applyProtection="1">
      <alignment horizontal="right" vertical="center" wrapText="1"/>
      <protection hidden="1"/>
    </xf>
    <xf numFmtId="168" fontId="2" fillId="14" borderId="72" xfId="89" applyNumberFormat="1" applyFont="1" applyFill="1" applyBorder="1" applyAlignment="1" applyProtection="1">
      <alignment vertical="center" wrapText="1"/>
      <protection hidden="1"/>
    </xf>
    <xf numFmtId="168" fontId="2" fillId="14" borderId="77" xfId="89" applyNumberFormat="1" applyFont="1" applyFill="1" applyBorder="1" applyAlignment="1" applyProtection="1">
      <alignment vertical="center" wrapText="1"/>
      <protection hidden="1"/>
    </xf>
    <xf numFmtId="49" fontId="20" fillId="14" borderId="29" xfId="89" applyNumberFormat="1" applyFont="1" applyFill="1" applyBorder="1" applyAlignment="1" applyProtection="1">
      <alignment horizontal="left" vertical="center" wrapText="1"/>
      <protection hidden="1"/>
    </xf>
    <xf numFmtId="168" fontId="2" fillId="14" borderId="0" xfId="26" applyNumberFormat="1" applyFont="1" applyFill="1" applyBorder="1" applyAlignment="1" applyProtection="1">
      <alignment horizontal="right" vertical="center" wrapText="1"/>
      <protection hidden="1"/>
    </xf>
    <xf numFmtId="168" fontId="2" fillId="14" borderId="0" xfId="89" applyNumberFormat="1" applyFont="1" applyFill="1" applyBorder="1" applyAlignment="1" applyProtection="1">
      <alignment vertical="center" wrapText="1"/>
      <protection hidden="1"/>
    </xf>
    <xf numFmtId="168" fontId="2" fillId="14" borderId="28" xfId="89" applyNumberFormat="1" applyFont="1" applyFill="1" applyBorder="1" applyAlignment="1" applyProtection="1">
      <alignment vertical="center" wrapText="1"/>
      <protection hidden="1"/>
    </xf>
    <xf numFmtId="0" fontId="2" fillId="14" borderId="28" xfId="0" applyFont="1" applyFill="1" applyBorder="1"/>
    <xf numFmtId="49" fontId="20" fillId="14" borderId="29" xfId="89" applyNumberFormat="1" applyFont="1" applyFill="1" applyBorder="1" applyAlignment="1" applyProtection="1">
      <alignment horizontal="left" vertical="center"/>
      <protection hidden="1"/>
    </xf>
    <xf numFmtId="49" fontId="20" fillId="14" borderId="57" xfId="89" applyNumberFormat="1" applyFont="1" applyFill="1" applyBorder="1" applyAlignment="1" applyProtection="1">
      <alignment horizontal="left" vertical="center" wrapText="1"/>
      <protection hidden="1"/>
    </xf>
    <xf numFmtId="168" fontId="2" fillId="14" borderId="75" xfId="26" applyNumberFormat="1" applyFont="1" applyFill="1" applyBorder="1" applyAlignment="1" applyProtection="1">
      <alignment horizontal="right" vertical="center" wrapText="1"/>
      <protection hidden="1"/>
    </xf>
    <xf numFmtId="168" fontId="2" fillId="14" borderId="75" xfId="89" applyNumberFormat="1" applyFont="1" applyFill="1" applyBorder="1" applyAlignment="1" applyProtection="1">
      <alignment vertical="center" wrapText="1"/>
      <protection hidden="1"/>
    </xf>
    <xf numFmtId="168" fontId="2" fillId="14" borderId="2" xfId="89" applyNumberFormat="1" applyFont="1" applyFill="1" applyBorder="1" applyAlignment="1" applyProtection="1">
      <alignment vertical="center" wrapText="1"/>
      <protection hidden="1"/>
    </xf>
    <xf numFmtId="0" fontId="2" fillId="14" borderId="2" xfId="0" applyFont="1" applyFill="1" applyBorder="1"/>
    <xf numFmtId="0" fontId="22" fillId="13" borderId="36" xfId="89" applyNumberFormat="1" applyFont="1" applyFill="1" applyBorder="1" applyAlignment="1" applyProtection="1">
      <protection locked="0"/>
    </xf>
    <xf numFmtId="0" fontId="35" fillId="0" borderId="36" xfId="0" applyFont="1" applyBorder="1" applyProtection="1"/>
    <xf numFmtId="0" fontId="22" fillId="13" borderId="26" xfId="89" applyNumberFormat="1" applyFont="1" applyFill="1" applyBorder="1" applyAlignment="1" applyProtection="1">
      <protection locked="0"/>
    </xf>
    <xf numFmtId="0" fontId="35" fillId="0" borderId="107" xfId="0" applyFont="1" applyBorder="1" applyProtection="1"/>
    <xf numFmtId="0" fontId="2" fillId="14" borderId="0" xfId="0" applyFont="1" applyFill="1" applyAlignment="1">
      <alignment horizontal="left"/>
    </xf>
    <xf numFmtId="0" fontId="23" fillId="13" borderId="29" xfId="89" applyNumberFormat="1" applyFont="1" applyFill="1" applyBorder="1" applyAlignment="1" applyProtection="1">
      <alignment horizontal="left"/>
      <protection locked="0"/>
    </xf>
    <xf numFmtId="0" fontId="24" fillId="13" borderId="29" xfId="89" applyNumberFormat="1" applyFont="1" applyFill="1" applyBorder="1" applyAlignment="1" applyProtection="1">
      <alignment horizontal="left"/>
      <protection locked="0"/>
    </xf>
    <xf numFmtId="0" fontId="24" fillId="13" borderId="28" xfId="89" applyNumberFormat="1" applyFont="1" applyFill="1" applyBorder="1" applyAlignment="1" applyProtection="1">
      <protection locked="0"/>
    </xf>
    <xf numFmtId="0" fontId="25" fillId="13" borderId="28" xfId="89" applyNumberFormat="1" applyFont="1" applyFill="1" applyBorder="1" applyAlignment="1" applyProtection="1">
      <protection locked="0"/>
    </xf>
    <xf numFmtId="0" fontId="24" fillId="13" borderId="29" xfId="89" applyNumberFormat="1" applyFont="1" applyFill="1" applyBorder="1" applyAlignment="1" applyProtection="1">
      <protection locked="0"/>
    </xf>
    <xf numFmtId="0" fontId="25" fillId="13" borderId="38" xfId="89" applyNumberFormat="1" applyFont="1" applyFill="1" applyBorder="1" applyAlignment="1" applyProtection="1">
      <protection locked="0"/>
    </xf>
    <xf numFmtId="0" fontId="42" fillId="0" borderId="38" xfId="0" applyFont="1" applyBorder="1" applyProtection="1"/>
    <xf numFmtId="0" fontId="25" fillId="13" borderId="40" xfId="89" applyNumberFormat="1" applyFont="1" applyFill="1" applyBorder="1" applyAlignment="1" applyProtection="1">
      <protection locked="0"/>
    </xf>
    <xf numFmtId="0" fontId="42" fillId="14" borderId="40" xfId="0" applyFont="1" applyFill="1" applyBorder="1" applyProtection="1"/>
    <xf numFmtId="49" fontId="43" fillId="15" borderId="2" xfId="0" applyNumberFormat="1" applyFont="1" applyFill="1" applyBorder="1" applyAlignment="1">
      <alignment horizontal="center" vertical="center" wrapText="1"/>
    </xf>
    <xf numFmtId="0" fontId="27" fillId="14" borderId="0" xfId="85" applyNumberFormat="1" applyFont="1" applyFill="1" applyBorder="1" applyAlignment="1" applyProtection="1"/>
    <xf numFmtId="0" fontId="50" fillId="21" borderId="60" xfId="85" applyFont="1" applyFill="1" applyBorder="1" applyAlignment="1">
      <alignment horizontal="center" vertical="center"/>
    </xf>
    <xf numFmtId="0" fontId="50" fillId="21" borderId="113" xfId="85" applyFont="1" applyFill="1" applyBorder="1" applyAlignment="1">
      <alignment horizontal="center" vertical="center"/>
    </xf>
    <xf numFmtId="0" fontId="27" fillId="14" borderId="63" xfId="85" applyFont="1" applyFill="1" applyBorder="1" applyAlignment="1">
      <alignment horizontal="center" vertical="center"/>
    </xf>
    <xf numFmtId="0" fontId="27" fillId="14" borderId="61" xfId="85" applyFont="1" applyFill="1" applyBorder="1" applyAlignment="1">
      <alignment horizontal="center" vertical="center"/>
    </xf>
    <xf numFmtId="0" fontId="27" fillId="14" borderId="53" xfId="85" applyFont="1" applyFill="1" applyBorder="1" applyAlignment="1">
      <alignment horizontal="center" vertical="center"/>
    </xf>
    <xf numFmtId="0" fontId="27" fillId="14" borderId="7" xfId="85" applyFont="1" applyFill="1" applyBorder="1" applyAlignment="1">
      <alignment horizontal="center" vertical="center"/>
    </xf>
    <xf numFmtId="0" fontId="27" fillId="14" borderId="42" xfId="85" applyFont="1" applyFill="1" applyBorder="1" applyAlignment="1">
      <alignment horizontal="center" vertical="center"/>
    </xf>
    <xf numFmtId="0" fontId="26" fillId="14" borderId="0" xfId="85" applyNumberFormat="1" applyFont="1" applyFill="1" applyBorder="1" applyAlignment="1" applyProtection="1">
      <alignment horizontal="center"/>
    </xf>
    <xf numFmtId="0" fontId="27" fillId="14" borderId="0" xfId="85" applyNumberFormat="1" applyFont="1" applyFill="1" applyBorder="1" applyAlignment="1" applyProtection="1">
      <alignment horizontal="center"/>
    </xf>
    <xf numFmtId="0" fontId="50" fillId="21" borderId="56" xfId="90" applyFont="1" applyFill="1" applyBorder="1" applyAlignment="1">
      <alignment horizontal="center" vertical="center" wrapText="1"/>
    </xf>
    <xf numFmtId="0" fontId="27" fillId="14" borderId="56" xfId="85" applyFont="1" applyFill="1" applyBorder="1" applyAlignment="1">
      <alignment horizontal="left" vertical="center" indent="2"/>
    </xf>
    <xf numFmtId="0" fontId="27" fillId="14" borderId="30" xfId="85" applyFont="1" applyFill="1" applyBorder="1" applyAlignment="1">
      <alignment horizontal="left" vertical="center" indent="2"/>
    </xf>
    <xf numFmtId="0" fontId="27" fillId="14" borderId="49" xfId="85" applyFont="1" applyFill="1" applyBorder="1" applyAlignment="1">
      <alignment horizontal="left" vertical="center" indent="2"/>
    </xf>
    <xf numFmtId="49" fontId="27" fillId="14" borderId="0" xfId="85" applyNumberFormat="1" applyFont="1" applyFill="1" applyBorder="1" applyAlignment="1" applyProtection="1">
      <alignment horizontal="center"/>
    </xf>
    <xf numFmtId="0" fontId="26" fillId="14" borderId="0" xfId="85" applyFont="1" applyFill="1" applyAlignment="1">
      <alignment horizontal="centerContinuous" vertical="center"/>
    </xf>
    <xf numFmtId="49" fontId="26" fillId="14" borderId="0" xfId="85" applyNumberFormat="1" applyFont="1" applyFill="1" applyBorder="1" applyAlignment="1" applyProtection="1">
      <alignment horizontal="center"/>
    </xf>
    <xf numFmtId="0" fontId="26" fillId="14" borderId="0" xfId="85" applyNumberFormat="1" applyFont="1" applyFill="1" applyBorder="1" applyAlignment="1" applyProtection="1"/>
    <xf numFmtId="0" fontId="50" fillId="14" borderId="0" xfId="85" applyFont="1" applyFill="1" applyBorder="1" applyAlignment="1">
      <alignment horizontal="center" vertical="center"/>
    </xf>
    <xf numFmtId="0" fontId="50" fillId="21" borderId="114" xfId="85" applyFont="1" applyFill="1" applyBorder="1" applyAlignment="1">
      <alignment horizontal="center" vertical="center"/>
    </xf>
    <xf numFmtId="49" fontId="27" fillId="14" borderId="61" xfId="85" applyNumberFormat="1" applyFont="1" applyFill="1" applyBorder="1" applyAlignment="1">
      <alignment horizontal="center" vertical="center"/>
    </xf>
    <xf numFmtId="0" fontId="0" fillId="22" borderId="0" xfId="0" applyFill="1"/>
    <xf numFmtId="0" fontId="0" fillId="14" borderId="0" xfId="0" applyFill="1"/>
    <xf numFmtId="0" fontId="20" fillId="22" borderId="115" xfId="0" applyFont="1" applyFill="1" applyBorder="1"/>
    <xf numFmtId="0" fontId="35" fillId="22" borderId="72" xfId="0" applyFont="1" applyFill="1" applyBorder="1"/>
    <xf numFmtId="49" fontId="27" fillId="14" borderId="30" xfId="85" applyNumberFormat="1" applyFont="1" applyFill="1" applyBorder="1" applyAlignment="1">
      <alignment horizontal="center" vertical="center"/>
    </xf>
    <xf numFmtId="0" fontId="35" fillId="22" borderId="116" xfId="0" applyFont="1" applyFill="1" applyBorder="1"/>
    <xf numFmtId="0" fontId="35" fillId="22" borderId="0" xfId="0" applyFont="1" applyFill="1" applyBorder="1"/>
    <xf numFmtId="0" fontId="35" fillId="22" borderId="50" xfId="0" applyFont="1" applyFill="1" applyBorder="1"/>
    <xf numFmtId="0" fontId="35" fillId="22" borderId="70" xfId="0" applyFont="1" applyFill="1" applyBorder="1"/>
    <xf numFmtId="0" fontId="35" fillId="22" borderId="73" xfId="0" applyFont="1" applyFill="1" applyBorder="1"/>
    <xf numFmtId="0" fontId="35" fillId="22" borderId="114" xfId="0" applyFont="1" applyFill="1" applyBorder="1"/>
    <xf numFmtId="0" fontId="35" fillId="22" borderId="71" xfId="0" applyFont="1" applyFill="1" applyBorder="1"/>
    <xf numFmtId="49" fontId="27" fillId="14" borderId="63" xfId="85" applyNumberFormat="1" applyFont="1" applyFill="1" applyBorder="1" applyAlignment="1">
      <alignment horizontal="center" vertical="center"/>
    </xf>
    <xf numFmtId="0" fontId="0" fillId="22" borderId="116" xfId="0" applyFill="1" applyBorder="1"/>
    <xf numFmtId="0" fontId="0" fillId="22" borderId="0" xfId="0" applyFill="1" applyBorder="1"/>
    <xf numFmtId="0" fontId="0" fillId="22" borderId="50" xfId="0" applyFill="1" applyBorder="1"/>
    <xf numFmtId="0" fontId="0" fillId="22" borderId="70" xfId="0" applyFill="1" applyBorder="1"/>
    <xf numFmtId="49" fontId="0" fillId="22" borderId="0" xfId="0" applyNumberFormat="1" applyFill="1" applyAlignment="1">
      <alignment horizontal="right"/>
    </xf>
    <xf numFmtId="0" fontId="0" fillId="22" borderId="50" xfId="0" applyFont="1" applyFill="1" applyBorder="1"/>
    <xf numFmtId="0" fontId="0" fillId="22" borderId="70" xfId="0" applyFont="1" applyFill="1" applyBorder="1"/>
    <xf numFmtId="49" fontId="51" fillId="18" borderId="9" xfId="0" applyNumberFormat="1" applyFont="1" applyFill="1" applyBorder="1" applyAlignment="1">
      <alignment horizontal="left" vertical="top"/>
    </xf>
    <xf numFmtId="0" fontId="35" fillId="0" borderId="0" xfId="0" applyFont="1"/>
    <xf numFmtId="49" fontId="27" fillId="14" borderId="49" xfId="85" applyNumberFormat="1" applyFont="1" applyFill="1" applyBorder="1" applyAlignment="1">
      <alignment horizontal="center" vertical="center"/>
    </xf>
    <xf numFmtId="0" fontId="27" fillId="14" borderId="0" xfId="85" applyFont="1" applyFill="1" applyAlignment="1">
      <alignment horizontal="center" vertical="center"/>
    </xf>
    <xf numFmtId="49" fontId="27" fillId="14" borderId="0" xfId="85" applyNumberFormat="1" applyFont="1" applyFill="1" applyAlignment="1">
      <alignment horizontal="center" vertical="center"/>
    </xf>
    <xf numFmtId="0" fontId="50" fillId="21" borderId="117" xfId="85" applyFont="1" applyFill="1" applyBorder="1" applyAlignment="1">
      <alignment horizontal="center" vertical="center"/>
    </xf>
    <xf numFmtId="0" fontId="50" fillId="21" borderId="78" xfId="85" applyFont="1" applyFill="1" applyBorder="1" applyAlignment="1">
      <alignment horizontal="center" vertical="center"/>
    </xf>
    <xf numFmtId="0" fontId="27" fillId="14" borderId="62" xfId="85" applyFont="1" applyFill="1" applyBorder="1" applyAlignment="1">
      <alignment horizontal="center" vertical="center"/>
    </xf>
    <xf numFmtId="49" fontId="27" fillId="14" borderId="62" xfId="85" applyNumberFormat="1" applyFont="1" applyFill="1" applyBorder="1" applyAlignment="1">
      <alignment horizontal="center" vertical="center"/>
    </xf>
    <xf numFmtId="0" fontId="27" fillId="14" borderId="0" xfId="85" applyFont="1" applyFill="1" applyBorder="1" applyAlignment="1">
      <alignment horizontal="center" vertical="center"/>
    </xf>
    <xf numFmtId="49" fontId="27" fillId="14" borderId="0" xfId="85" applyNumberFormat="1" applyFont="1" applyFill="1" applyBorder="1" applyAlignment="1">
      <alignment horizontal="center" vertical="center"/>
    </xf>
    <xf numFmtId="165" fontId="40" fillId="16" borderId="1" xfId="26" applyFont="1" applyFill="1" applyBorder="1" applyAlignment="1">
      <alignment horizontal="left" vertical="center"/>
    </xf>
    <xf numFmtId="165" fontId="2" fillId="14" borderId="0" xfId="0" applyNumberFormat="1" applyFont="1" applyFill="1"/>
    <xf numFmtId="0" fontId="23" fillId="13" borderId="29" xfId="89" applyNumberFormat="1" applyFont="1" applyFill="1" applyBorder="1" applyAlignment="1" applyProtection="1">
      <alignment vertical="center"/>
    </xf>
    <xf numFmtId="0" fontId="52" fillId="13" borderId="0" xfId="89" applyNumberFormat="1" applyFont="1" applyFill="1" applyBorder="1" applyAlignment="1" applyProtection="1">
      <alignment vertical="center"/>
    </xf>
    <xf numFmtId="0" fontId="16" fillId="14" borderId="0" xfId="89" applyNumberFormat="1" applyFont="1" applyFill="1" applyBorder="1" applyAlignment="1" applyProtection="1">
      <alignment horizontal="left" vertical="center"/>
    </xf>
    <xf numFmtId="0" fontId="17" fillId="14" borderId="0" xfId="89" applyNumberFormat="1" applyFont="1" applyFill="1" applyBorder="1" applyAlignment="1" applyProtection="1">
      <alignment vertical="center"/>
    </xf>
    <xf numFmtId="0" fontId="0" fillId="0" borderId="0" xfId="0" applyNumberFormat="1"/>
    <xf numFmtId="4" fontId="35" fillId="0" borderId="26" xfId="0" applyNumberFormat="1" applyFont="1" applyBorder="1" applyAlignment="1">
      <alignment vertical="center" wrapText="1"/>
    </xf>
    <xf numFmtId="4" fontId="35" fillId="0" borderId="28" xfId="0" applyNumberFormat="1" applyFont="1" applyBorder="1" applyAlignment="1">
      <alignment vertical="center" wrapText="1"/>
    </xf>
    <xf numFmtId="0" fontId="31" fillId="0" borderId="98" xfId="0" applyFont="1" applyBorder="1" applyAlignment="1">
      <alignment vertical="center" wrapText="1"/>
    </xf>
    <xf numFmtId="0" fontId="31" fillId="14" borderId="26" xfId="0" applyFont="1" applyFill="1" applyBorder="1" applyAlignment="1">
      <alignment vertical="center" wrapText="1"/>
    </xf>
    <xf numFmtId="49" fontId="16" fillId="14" borderId="28" xfId="89" applyNumberFormat="1" applyFont="1" applyFill="1" applyBorder="1" applyAlignment="1" applyProtection="1">
      <alignment horizontal="left" vertical="center" wrapText="1"/>
      <protection locked="0"/>
    </xf>
    <xf numFmtId="0" fontId="31" fillId="14" borderId="40" xfId="0" applyFont="1" applyFill="1" applyBorder="1" applyAlignment="1">
      <alignment vertical="center" wrapText="1"/>
    </xf>
    <xf numFmtId="1" fontId="35" fillId="0" borderId="85" xfId="0" applyNumberFormat="1" applyFont="1" applyBorder="1" applyAlignment="1">
      <alignment horizontal="center" vertical="center"/>
    </xf>
    <xf numFmtId="4" fontId="35" fillId="0" borderId="40" xfId="0" applyNumberFormat="1" applyFont="1" applyBorder="1" applyAlignment="1">
      <alignment vertical="center" wrapText="1"/>
    </xf>
    <xf numFmtId="49" fontId="35" fillId="0" borderId="85" xfId="0" applyNumberFormat="1" applyFont="1" applyBorder="1" applyAlignment="1">
      <alignment horizontal="center" vertical="center"/>
    </xf>
    <xf numFmtId="0" fontId="31" fillId="0" borderId="100" xfId="0" applyFont="1" applyBorder="1" applyAlignment="1">
      <alignment vertical="center" wrapText="1"/>
    </xf>
    <xf numFmtId="0" fontId="31" fillId="14" borderId="37" xfId="0" applyFont="1" applyFill="1" applyBorder="1" applyAlignment="1">
      <alignment vertical="center" wrapText="1"/>
    </xf>
    <xf numFmtId="0" fontId="16" fillId="14" borderId="0" xfId="89" applyNumberFormat="1" applyFont="1" applyFill="1" applyBorder="1" applyAlignment="1" applyProtection="1">
      <alignment vertical="center" wrapText="1"/>
      <protection locked="0"/>
    </xf>
    <xf numFmtId="0" fontId="17" fillId="14" borderId="0" xfId="89" applyNumberFormat="1" applyFont="1" applyFill="1" applyBorder="1" applyAlignment="1" applyProtection="1">
      <alignment vertical="center" wrapText="1"/>
      <protection locked="0"/>
    </xf>
    <xf numFmtId="0" fontId="31" fillId="14" borderId="39" xfId="0" applyFont="1" applyFill="1" applyBorder="1" applyAlignment="1">
      <alignment vertical="center" wrapText="1"/>
    </xf>
    <xf numFmtId="168" fontId="36" fillId="0" borderId="18" xfId="26" applyNumberFormat="1" applyFont="1" applyBorder="1" applyAlignment="1">
      <alignment vertical="center"/>
    </xf>
    <xf numFmtId="168" fontId="36" fillId="0" borderId="11" xfId="26" applyNumberFormat="1" applyFont="1" applyBorder="1" applyAlignment="1">
      <alignment vertical="center"/>
    </xf>
    <xf numFmtId="168" fontId="36" fillId="0" borderId="21" xfId="26" applyNumberFormat="1" applyFont="1" applyBorder="1" applyAlignment="1">
      <alignment vertical="center"/>
    </xf>
    <xf numFmtId="168" fontId="36" fillId="0" borderId="32" xfId="26" applyNumberFormat="1" applyFont="1" applyBorder="1" applyAlignment="1">
      <alignment vertical="center"/>
    </xf>
    <xf numFmtId="4" fontId="35" fillId="0" borderId="25" xfId="0" applyNumberFormat="1" applyFont="1" applyBorder="1" applyAlignment="1">
      <alignment horizontal="center" vertical="center"/>
    </xf>
    <xf numFmtId="4" fontId="35" fillId="0" borderId="27" xfId="0" applyNumberFormat="1" applyFont="1" applyBorder="1" applyAlignment="1">
      <alignment horizontal="center" vertical="center"/>
    </xf>
    <xf numFmtId="4" fontId="35" fillId="0" borderId="85" xfId="0" applyNumberFormat="1" applyFont="1" applyBorder="1" applyAlignment="1">
      <alignment horizontal="center" vertical="center"/>
    </xf>
    <xf numFmtId="0" fontId="54" fillId="0" borderId="1" xfId="0" applyFont="1" applyBorder="1" applyAlignment="1" applyProtection="1">
      <alignment horizontal="center" vertical="center" wrapText="1"/>
      <protection hidden="1"/>
    </xf>
    <xf numFmtId="0" fontId="55" fillId="0" borderId="1" xfId="89" applyNumberFormat="1" applyFont="1" applyFill="1" applyBorder="1" applyAlignment="1" applyProtection="1">
      <alignment horizontal="center" vertical="center" wrapText="1"/>
      <protection hidden="1"/>
    </xf>
    <xf numFmtId="49" fontId="56" fillId="0" borderId="64" xfId="0" applyNumberFormat="1" applyFont="1" applyFill="1" applyBorder="1" applyAlignment="1" applyProtection="1">
      <alignment horizontal="center" vertical="center" wrapText="1"/>
      <protection hidden="1"/>
    </xf>
    <xf numFmtId="0" fontId="55" fillId="0" borderId="57" xfId="89" applyNumberFormat="1" applyFont="1" applyFill="1" applyBorder="1" applyAlignment="1" applyProtection="1">
      <alignment horizontal="center" vertical="center" wrapText="1"/>
      <protection hidden="1"/>
    </xf>
    <xf numFmtId="0" fontId="33" fillId="0" borderId="54" xfId="0" applyFont="1" applyFill="1" applyBorder="1"/>
    <xf numFmtId="168" fontId="0" fillId="0" borderId="54" xfId="26" applyNumberFormat="1" applyFont="1" applyBorder="1" applyProtection="1">
      <protection hidden="1"/>
    </xf>
    <xf numFmtId="49" fontId="33" fillId="0" borderId="54" xfId="0" applyNumberFormat="1" applyFont="1" applyFill="1" applyBorder="1" applyAlignment="1">
      <alignment horizontal="right"/>
    </xf>
    <xf numFmtId="0" fontId="33" fillId="0" borderId="54" xfId="0" applyFont="1" applyFill="1" applyBorder="1" applyAlignment="1">
      <alignment horizontal="right"/>
    </xf>
    <xf numFmtId="168" fontId="0" fillId="0" borderId="0" xfId="26" applyNumberFormat="1" applyFont="1" applyProtection="1">
      <protection hidden="1"/>
    </xf>
    <xf numFmtId="168" fontId="0" fillId="0" borderId="0" xfId="26" applyNumberFormat="1" applyFont="1"/>
    <xf numFmtId="168" fontId="0" fillId="0" borderId="54" xfId="26" applyNumberFormat="1" applyFont="1" applyBorder="1" applyAlignment="1">
      <alignment horizontal="center" vertical="center" wrapText="1"/>
    </xf>
    <xf numFmtId="168" fontId="0" fillId="0" borderId="0" xfId="26" applyNumberFormat="1" applyFont="1" applyAlignment="1">
      <alignment horizontal="center" vertical="center" wrapText="1"/>
    </xf>
    <xf numFmtId="9" fontId="0" fillId="0" borderId="0" xfId="0" applyNumberFormat="1"/>
    <xf numFmtId="168" fontId="0" fillId="0" borderId="54" xfId="26" applyNumberFormat="1" applyFont="1" applyBorder="1"/>
    <xf numFmtId="168" fontId="53" fillId="0" borderId="0" xfId="26" applyNumberFormat="1" applyFont="1"/>
    <xf numFmtId="167" fontId="57" fillId="15" borderId="1" xfId="0" applyNumberFormat="1" applyFont="1" applyFill="1" applyBorder="1" applyAlignment="1">
      <alignment horizontal="center" vertical="center" wrapText="1"/>
    </xf>
    <xf numFmtId="167" fontId="57" fillId="15" borderId="2" xfId="0" applyNumberFormat="1" applyFont="1" applyFill="1" applyBorder="1" applyAlignment="1">
      <alignment horizontal="center" vertical="center" wrapText="1"/>
    </xf>
    <xf numFmtId="4" fontId="35" fillId="0" borderId="27" xfId="0" applyNumberFormat="1" applyFont="1" applyBorder="1" applyAlignment="1">
      <alignment horizontal="center" vertical="center"/>
    </xf>
    <xf numFmtId="4" fontId="35" fillId="0" borderId="11" xfId="0" applyNumberFormat="1" applyFont="1" applyBorder="1" applyAlignment="1">
      <alignment vertical="center"/>
    </xf>
    <xf numFmtId="0" fontId="58" fillId="0" borderId="0" xfId="106" applyNumberFormat="1" applyFill="1" applyBorder="1" applyAlignment="1" applyProtection="1"/>
    <xf numFmtId="4" fontId="35" fillId="0" borderId="25" xfId="0" applyNumberFormat="1" applyFont="1" applyBorder="1" applyAlignment="1">
      <alignment horizontal="center" vertical="center"/>
    </xf>
    <xf numFmtId="4" fontId="35" fillId="0" borderId="27" xfId="0" applyNumberFormat="1" applyFont="1" applyBorder="1" applyAlignment="1">
      <alignment horizontal="center" vertical="center"/>
    </xf>
    <xf numFmtId="4" fontId="35" fillId="0" borderId="85" xfId="0" applyNumberFormat="1" applyFont="1" applyBorder="1" applyAlignment="1">
      <alignment horizontal="center" vertical="center"/>
    </xf>
    <xf numFmtId="49" fontId="35" fillId="0" borderId="27" xfId="26" applyNumberFormat="1" applyFont="1" applyBorder="1" applyAlignment="1" applyProtection="1">
      <alignment horizontal="center" vertical="center"/>
    </xf>
    <xf numFmtId="49" fontId="35" fillId="0" borderId="25" xfId="26" applyNumberFormat="1" applyFont="1" applyBorder="1" applyAlignment="1" applyProtection="1">
      <alignment horizontal="center" vertical="center"/>
    </xf>
    <xf numFmtId="49" fontId="35" fillId="0" borderId="85" xfId="26" applyNumberFormat="1" applyFont="1" applyBorder="1" applyAlignment="1" applyProtection="1">
      <alignment horizontal="center" vertical="center"/>
    </xf>
    <xf numFmtId="4" fontId="35" fillId="0" borderId="121" xfId="0" applyNumberFormat="1" applyFont="1" applyBorder="1" applyAlignment="1">
      <alignment horizontal="justify" vertical="center" wrapText="1"/>
    </xf>
    <xf numFmtId="0" fontId="59" fillId="0" borderId="127" xfId="80" applyFont="1" applyBorder="1" applyAlignment="1">
      <alignment horizontal="justify" vertical="center" wrapText="1"/>
    </xf>
    <xf numFmtId="167" fontId="50" fillId="15" borderId="57" xfId="0" applyNumberFormat="1" applyFont="1" applyFill="1" applyBorder="1" applyAlignment="1">
      <alignment horizontal="center" vertical="center" wrapText="1"/>
    </xf>
    <xf numFmtId="4" fontId="47" fillId="0" borderId="28" xfId="0" applyNumberFormat="1" applyFont="1" applyBorder="1" applyAlignment="1">
      <alignment vertical="center" wrapText="1"/>
    </xf>
    <xf numFmtId="4" fontId="47" fillId="0" borderId="26" xfId="0" applyNumberFormat="1" applyFont="1" applyBorder="1" applyAlignment="1">
      <alignment vertical="center" wrapText="1"/>
    </xf>
    <xf numFmtId="4" fontId="47" fillId="0" borderId="40" xfId="0" applyNumberFormat="1" applyFont="1" applyBorder="1" applyAlignment="1">
      <alignment vertical="center" wrapText="1"/>
    </xf>
    <xf numFmtId="0" fontId="47" fillId="0" borderId="97" xfId="0" applyFont="1" applyBorder="1" applyAlignment="1">
      <alignment vertical="center" wrapText="1"/>
    </xf>
    <xf numFmtId="0" fontId="47" fillId="0" borderId="99" xfId="0" applyFont="1" applyBorder="1" applyAlignment="1">
      <alignment vertical="center" wrapText="1"/>
    </xf>
    <xf numFmtId="0" fontId="47" fillId="14" borderId="37" xfId="0" applyFont="1" applyFill="1" applyBorder="1" applyAlignment="1">
      <alignment horizontal="center" vertical="center" wrapText="1"/>
    </xf>
    <xf numFmtId="49" fontId="26" fillId="14" borderId="0" xfId="89" applyNumberFormat="1" applyFont="1" applyFill="1" applyBorder="1" applyAlignment="1" applyProtection="1">
      <alignment horizontal="left" vertical="center" wrapText="1"/>
      <protection locked="0"/>
    </xf>
    <xf numFmtId="0" fontId="27" fillId="14" borderId="0" xfId="89" applyNumberFormat="1" applyFont="1" applyFill="1" applyBorder="1" applyAlignment="1" applyProtection="1">
      <alignment horizontal="left" vertical="center" wrapText="1"/>
      <protection locked="0"/>
    </xf>
    <xf numFmtId="0" fontId="47" fillId="14" borderId="39" xfId="0" applyFont="1" applyFill="1" applyBorder="1" applyAlignment="1">
      <alignment horizontal="center" vertical="center" wrapText="1"/>
    </xf>
    <xf numFmtId="0" fontId="47" fillId="14" borderId="0" xfId="0" applyFont="1" applyFill="1" applyAlignment="1">
      <alignment vertical="center" wrapText="1"/>
    </xf>
    <xf numFmtId="168" fontId="36" fillId="0" borderId="35" xfId="26" applyNumberFormat="1" applyFont="1" applyBorder="1" applyAlignment="1">
      <alignment vertical="center"/>
    </xf>
    <xf numFmtId="168" fontId="36" fillId="0" borderId="130" xfId="26" applyNumberFormat="1" applyFont="1" applyBorder="1" applyAlignment="1">
      <alignment vertical="center"/>
    </xf>
    <xf numFmtId="168" fontId="36" fillId="0" borderId="131" xfId="26" applyNumberFormat="1" applyFont="1" applyBorder="1" applyAlignment="1">
      <alignment vertical="center"/>
    </xf>
    <xf numFmtId="168" fontId="36" fillId="0" borderId="132" xfId="26" applyNumberFormat="1" applyFont="1" applyBorder="1" applyAlignment="1">
      <alignment vertical="center"/>
    </xf>
    <xf numFmtId="168" fontId="62" fillId="16" borderId="1" xfId="26" applyNumberFormat="1" applyFont="1" applyFill="1" applyBorder="1" applyAlignment="1">
      <alignment vertical="center" wrapText="1"/>
    </xf>
    <xf numFmtId="4" fontId="35" fillId="0" borderId="11" xfId="0" applyNumberFormat="1" applyFont="1" applyBorder="1" applyAlignment="1">
      <alignment horizontal="left" vertical="center"/>
    </xf>
    <xf numFmtId="4" fontId="35" fillId="0" borderId="84" xfId="0" applyNumberFormat="1" applyFont="1" applyBorder="1" applyAlignment="1">
      <alignment horizontal="left" vertical="center"/>
    </xf>
    <xf numFmtId="4" fontId="35" fillId="0" borderId="10" xfId="0" applyNumberFormat="1" applyFont="1" applyBorder="1" applyAlignment="1">
      <alignment horizontal="left" vertical="center"/>
    </xf>
    <xf numFmtId="2" fontId="13" fillId="14" borderId="5" xfId="0" applyNumberFormat="1" applyFont="1" applyFill="1" applyBorder="1" applyAlignment="1">
      <alignment horizontal="justify" vertical="center" wrapText="1"/>
    </xf>
    <xf numFmtId="2" fontId="13" fillId="14" borderId="7" xfId="0" applyNumberFormat="1" applyFont="1" applyFill="1" applyBorder="1" applyAlignment="1">
      <alignment horizontal="justify" vertical="center" wrapText="1"/>
    </xf>
    <xf numFmtId="167" fontId="57" fillId="15" borderId="1" xfId="0" applyNumberFormat="1" applyFont="1" applyFill="1" applyBorder="1" applyAlignment="1">
      <alignment horizontal="justify" vertical="center" wrapText="1"/>
    </xf>
    <xf numFmtId="167" fontId="37" fillId="15" borderId="1" xfId="0" applyNumberFormat="1" applyFont="1" applyFill="1" applyBorder="1" applyAlignment="1">
      <alignment horizontal="justify" vertical="center" wrapText="1"/>
    </xf>
    <xf numFmtId="49" fontId="35" fillId="0" borderId="12" xfId="0" applyNumberFormat="1" applyFont="1" applyBorder="1" applyAlignment="1">
      <alignment horizontal="justify" vertical="center"/>
    </xf>
    <xf numFmtId="4" fontId="35" fillId="0" borderId="17" xfId="0" applyNumberFormat="1" applyFont="1" applyBorder="1" applyAlignment="1">
      <alignment horizontal="justify" vertical="center"/>
    </xf>
    <xf numFmtId="49" fontId="35" fillId="0" borderId="9" xfId="0" applyNumberFormat="1" applyFont="1" applyBorder="1" applyAlignment="1">
      <alignment horizontal="justify" vertical="center"/>
    </xf>
    <xf numFmtId="4" fontId="35" fillId="0" borderId="10" xfId="0" applyNumberFormat="1" applyFont="1" applyBorder="1" applyAlignment="1">
      <alignment horizontal="justify" vertical="center"/>
    </xf>
    <xf numFmtId="49" fontId="35" fillId="0" borderId="19" xfId="0" applyNumberFormat="1" applyFont="1" applyBorder="1" applyAlignment="1">
      <alignment horizontal="justify" vertical="center"/>
    </xf>
    <xf numFmtId="4" fontId="35" fillId="0" borderId="20" xfId="0" applyNumberFormat="1" applyFont="1" applyBorder="1" applyAlignment="1">
      <alignment horizontal="justify" vertical="center"/>
    </xf>
    <xf numFmtId="4" fontId="35" fillId="0" borderId="12" xfId="0" applyNumberFormat="1" applyFont="1" applyBorder="1" applyAlignment="1">
      <alignment horizontal="justify" vertical="center"/>
    </xf>
    <xf numFmtId="4" fontId="35" fillId="0" borderId="9" xfId="0" applyNumberFormat="1" applyFont="1" applyBorder="1" applyAlignment="1">
      <alignment horizontal="justify" vertical="center"/>
    </xf>
    <xf numFmtId="4" fontId="35" fillId="0" borderId="19" xfId="0" applyNumberFormat="1" applyFont="1" applyBorder="1" applyAlignment="1">
      <alignment horizontal="justify" vertical="center"/>
    </xf>
    <xf numFmtId="0" fontId="31" fillId="0" borderId="97" xfId="0" applyFont="1" applyBorder="1" applyAlignment="1">
      <alignment horizontal="justify" vertical="center"/>
    </xf>
    <xf numFmtId="2" fontId="31" fillId="0" borderId="97" xfId="0" applyNumberFormat="1" applyFont="1" applyBorder="1" applyAlignment="1">
      <alignment horizontal="justify" vertical="center" wrapText="1"/>
    </xf>
    <xf numFmtId="0" fontId="31" fillId="0" borderId="99" xfId="0" applyFont="1" applyBorder="1" applyAlignment="1">
      <alignment horizontal="justify" vertical="center"/>
    </xf>
    <xf numFmtId="2" fontId="31" fillId="0" borderId="99" xfId="0" applyNumberFormat="1" applyFont="1" applyBorder="1" applyAlignment="1">
      <alignment horizontal="justify" vertical="center" wrapText="1"/>
    </xf>
    <xf numFmtId="0" fontId="31" fillId="14" borderId="36" xfId="0" applyFont="1" applyFill="1" applyBorder="1" applyAlignment="1">
      <alignment horizontal="justify" vertical="center"/>
    </xf>
    <xf numFmtId="0" fontId="31" fillId="14" borderId="37" xfId="0" applyFont="1" applyFill="1" applyBorder="1" applyAlignment="1">
      <alignment horizontal="justify" vertical="center"/>
    </xf>
    <xf numFmtId="0" fontId="16" fillId="14" borderId="29" xfId="89" applyNumberFormat="1" applyFont="1" applyFill="1" applyBorder="1" applyAlignment="1" applyProtection="1">
      <alignment horizontal="justify" vertical="center"/>
      <protection locked="0"/>
    </xf>
    <xf numFmtId="0" fontId="16" fillId="14" borderId="0" xfId="89" applyNumberFormat="1" applyFont="1" applyFill="1" applyBorder="1" applyAlignment="1" applyProtection="1">
      <alignment horizontal="justify" vertical="center"/>
      <protection locked="0"/>
    </xf>
    <xf numFmtId="0" fontId="61" fillId="14" borderId="29" xfId="89" applyNumberFormat="1" applyFont="1" applyFill="1" applyBorder="1" applyAlignment="1" applyProtection="1">
      <alignment horizontal="justify" vertical="center"/>
    </xf>
    <xf numFmtId="0" fontId="17" fillId="14" borderId="0" xfId="89" applyNumberFormat="1" applyFont="1" applyFill="1" applyBorder="1" applyAlignment="1" applyProtection="1">
      <alignment horizontal="justify" vertical="center"/>
      <protection locked="0"/>
    </xf>
    <xf numFmtId="0" fontId="31" fillId="14" borderId="38" xfId="0" applyFont="1" applyFill="1" applyBorder="1" applyAlignment="1">
      <alignment horizontal="justify" vertical="center"/>
    </xf>
    <xf numFmtId="0" fontId="31" fillId="14" borderId="39" xfId="0" applyFont="1" applyFill="1" applyBorder="1" applyAlignment="1">
      <alignment horizontal="justify" vertical="center"/>
    </xf>
    <xf numFmtId="0" fontId="31" fillId="14" borderId="0" xfId="0" applyFont="1" applyFill="1" applyAlignment="1">
      <alignment horizontal="justify" vertical="center"/>
    </xf>
    <xf numFmtId="2" fontId="31" fillId="14" borderId="0" xfId="0" applyNumberFormat="1" applyFont="1" applyFill="1" applyAlignment="1">
      <alignment horizontal="justify" vertical="center" wrapText="1"/>
    </xf>
    <xf numFmtId="0" fontId="18" fillId="14" borderId="41" xfId="0" applyFont="1" applyFill="1" applyBorder="1" applyAlignment="1">
      <alignment horizontal="left" vertical="center"/>
    </xf>
    <xf numFmtId="0" fontId="18" fillId="14" borderId="42" xfId="0" applyFont="1" applyFill="1" applyBorder="1" applyAlignment="1">
      <alignment horizontal="left" vertical="center"/>
    </xf>
    <xf numFmtId="0" fontId="20" fillId="19" borderId="57" xfId="0" applyFont="1" applyFill="1" applyBorder="1" applyAlignment="1">
      <alignment horizontal="center" vertical="center"/>
    </xf>
    <xf numFmtId="0" fontId="20" fillId="19" borderId="75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39" fillId="14" borderId="29" xfId="0" applyFont="1" applyFill="1" applyBorder="1" applyAlignment="1" applyProtection="1">
      <alignment horizontal="left"/>
    </xf>
    <xf numFmtId="0" fontId="39" fillId="14" borderId="28" xfId="0" applyFont="1" applyFill="1" applyBorder="1" applyAlignment="1" applyProtection="1">
      <alignment horizontal="left"/>
    </xf>
    <xf numFmtId="0" fontId="31" fillId="14" borderId="105" xfId="0" applyFont="1" applyFill="1" applyBorder="1" applyAlignment="1">
      <alignment horizontal="center" vertical="center"/>
    </xf>
    <xf numFmtId="0" fontId="31" fillId="14" borderId="108" xfId="0" applyFont="1" applyFill="1" applyBorder="1" applyAlignment="1">
      <alignment horizontal="center" vertical="center"/>
    </xf>
    <xf numFmtId="0" fontId="44" fillId="14" borderId="106" xfId="0" applyFont="1" applyFill="1" applyBorder="1" applyAlignment="1">
      <alignment horizontal="center" vertical="center"/>
    </xf>
    <xf numFmtId="0" fontId="44" fillId="14" borderId="95" xfId="0" applyFont="1" applyFill="1" applyBorder="1" applyAlignment="1">
      <alignment horizontal="center" vertical="center"/>
    </xf>
    <xf numFmtId="0" fontId="45" fillId="14" borderId="106" xfId="0" applyFont="1" applyFill="1" applyBorder="1" applyAlignment="1">
      <alignment horizontal="center" vertical="center"/>
    </xf>
    <xf numFmtId="0" fontId="45" fillId="14" borderId="95" xfId="0" applyFont="1" applyFill="1" applyBorder="1" applyAlignment="1">
      <alignment horizontal="center" vertical="center"/>
    </xf>
    <xf numFmtId="0" fontId="31" fillId="14" borderId="98" xfId="0" applyFont="1" applyFill="1" applyBorder="1" applyAlignment="1">
      <alignment horizontal="center" vertical="center"/>
    </xf>
    <xf numFmtId="0" fontId="31" fillId="14" borderId="109" xfId="0" applyFont="1" applyFill="1" applyBorder="1" applyAlignment="1">
      <alignment horizontal="center" vertical="center"/>
    </xf>
    <xf numFmtId="0" fontId="31" fillId="14" borderId="106" xfId="0" applyFont="1" applyFill="1" applyBorder="1" applyAlignment="1">
      <alignment horizontal="center" vertical="center"/>
    </xf>
    <xf numFmtId="167" fontId="40" fillId="15" borderId="57" xfId="0" applyNumberFormat="1" applyFont="1" applyFill="1" applyBorder="1" applyAlignment="1">
      <alignment horizontal="center" vertical="center" wrapText="1"/>
    </xf>
    <xf numFmtId="167" fontId="40" fillId="15" borderId="75" xfId="0" applyNumberFormat="1" applyFont="1" applyFill="1" applyBorder="1" applyAlignment="1">
      <alignment horizontal="center" vertical="center" wrapText="1"/>
    </xf>
    <xf numFmtId="167" fontId="40" fillId="15" borderId="2" xfId="0" applyNumberFormat="1" applyFont="1" applyFill="1" applyBorder="1" applyAlignment="1">
      <alignment horizontal="center" vertical="center" wrapText="1"/>
    </xf>
    <xf numFmtId="167" fontId="40" fillId="15" borderId="36" xfId="0" applyNumberFormat="1" applyFont="1" applyFill="1" applyBorder="1" applyAlignment="1">
      <alignment horizontal="center" vertical="center" wrapText="1"/>
    </xf>
    <xf numFmtId="167" fontId="40" fillId="15" borderId="37" xfId="0" applyNumberFormat="1" applyFont="1" applyFill="1" applyBorder="1" applyAlignment="1">
      <alignment horizontal="center" vertical="center" wrapText="1"/>
    </xf>
    <xf numFmtId="167" fontId="40" fillId="15" borderId="26" xfId="0" applyNumberFormat="1" applyFont="1" applyFill="1" applyBorder="1" applyAlignment="1">
      <alignment horizontal="center" vertical="center" wrapText="1"/>
    </xf>
    <xf numFmtId="167" fontId="40" fillId="15" borderId="38" xfId="0" applyNumberFormat="1" applyFont="1" applyFill="1" applyBorder="1" applyAlignment="1">
      <alignment horizontal="center" vertical="center" wrapText="1"/>
    </xf>
    <xf numFmtId="167" fontId="40" fillId="15" borderId="39" xfId="0" applyNumberFormat="1" applyFont="1" applyFill="1" applyBorder="1" applyAlignment="1">
      <alignment horizontal="center" vertical="center" wrapText="1"/>
    </xf>
    <xf numFmtId="167" fontId="40" fillId="15" borderId="40" xfId="0" applyNumberFormat="1" applyFont="1" applyFill="1" applyBorder="1" applyAlignment="1">
      <alignment horizontal="center" vertical="center" wrapText="1"/>
    </xf>
    <xf numFmtId="167" fontId="40" fillId="15" borderId="75" xfId="0" applyNumberFormat="1" applyFont="1" applyFill="1" applyBorder="1" applyAlignment="1">
      <alignment horizontal="left" vertical="center" wrapText="1"/>
    </xf>
    <xf numFmtId="167" fontId="40" fillId="15" borderId="2" xfId="0" applyNumberFormat="1" applyFont="1" applyFill="1" applyBorder="1" applyAlignment="1">
      <alignment horizontal="left" vertical="center" wrapText="1"/>
    </xf>
    <xf numFmtId="0" fontId="40" fillId="16" borderId="57" xfId="0" applyFont="1" applyFill="1" applyBorder="1" applyAlignment="1">
      <alignment horizontal="center" vertical="center" wrapText="1"/>
    </xf>
    <xf numFmtId="0" fontId="40" fillId="16" borderId="75" xfId="0" applyFont="1" applyFill="1" applyBorder="1" applyAlignment="1">
      <alignment horizontal="center" vertical="center" wrapText="1"/>
    </xf>
    <xf numFmtId="0" fontId="43" fillId="15" borderId="57" xfId="0" applyNumberFormat="1" applyFont="1" applyFill="1" applyBorder="1" applyAlignment="1">
      <alignment horizontal="center" vertical="center" wrapText="1"/>
    </xf>
    <xf numFmtId="0" fontId="43" fillId="15" borderId="2" xfId="0" applyNumberFormat="1" applyFont="1" applyFill="1" applyBorder="1" applyAlignment="1">
      <alignment horizontal="center" vertical="center" wrapText="1"/>
    </xf>
    <xf numFmtId="0" fontId="21" fillId="19" borderId="57" xfId="0" applyFont="1" applyFill="1" applyBorder="1" applyAlignment="1">
      <alignment horizontal="center" vertical="center"/>
    </xf>
    <xf numFmtId="0" fontId="21" fillId="19" borderId="75" xfId="0" applyFont="1" applyFill="1" applyBorder="1" applyAlignment="1">
      <alignment horizontal="center" vertical="center"/>
    </xf>
    <xf numFmtId="0" fontId="21" fillId="19" borderId="2" xfId="0" applyFont="1" applyFill="1" applyBorder="1" applyAlignment="1">
      <alignment horizontal="center" vertical="center"/>
    </xf>
    <xf numFmtId="0" fontId="20" fillId="17" borderId="57" xfId="0" applyFont="1" applyFill="1" applyBorder="1" applyAlignment="1">
      <alignment horizontal="left" vertical="center" wrapText="1"/>
    </xf>
    <xf numFmtId="0" fontId="20" fillId="17" borderId="75" xfId="0" applyFont="1" applyFill="1" applyBorder="1" applyAlignment="1">
      <alignment horizontal="left" vertical="center" wrapText="1"/>
    </xf>
    <xf numFmtId="0" fontId="40" fillId="16" borderId="57" xfId="0" applyFont="1" applyFill="1" applyBorder="1" applyAlignment="1">
      <alignment horizontal="left" vertical="center" wrapText="1"/>
    </xf>
    <xf numFmtId="0" fontId="40" fillId="16" borderId="75" xfId="0" applyFont="1" applyFill="1" applyBorder="1" applyAlignment="1">
      <alignment horizontal="left" vertical="center" wrapText="1"/>
    </xf>
    <xf numFmtId="167" fontId="38" fillId="15" borderId="57" xfId="0" applyNumberFormat="1" applyFont="1" applyFill="1" applyBorder="1" applyAlignment="1">
      <alignment horizontal="center" vertical="center" wrapText="1"/>
    </xf>
    <xf numFmtId="167" fontId="38" fillId="15" borderId="75" xfId="0" applyNumberFormat="1" applyFont="1" applyFill="1" applyBorder="1" applyAlignment="1">
      <alignment horizontal="center" vertical="center" wrapText="1"/>
    </xf>
    <xf numFmtId="167" fontId="38" fillId="15" borderId="2" xfId="0" applyNumberFormat="1" applyFont="1" applyFill="1" applyBorder="1" applyAlignment="1">
      <alignment horizontal="center" vertical="center" wrapText="1"/>
    </xf>
    <xf numFmtId="0" fontId="20" fillId="13" borderId="48" xfId="80" applyFont="1" applyFill="1" applyBorder="1" applyAlignment="1" applyProtection="1">
      <alignment horizontal="center" vertical="center" wrapText="1"/>
    </xf>
    <xf numFmtId="0" fontId="20" fillId="13" borderId="42" xfId="80" applyFont="1" applyFill="1" applyBorder="1" applyAlignment="1" applyProtection="1">
      <alignment horizontal="center" vertical="center" wrapText="1"/>
    </xf>
    <xf numFmtId="0" fontId="20" fillId="13" borderId="49" xfId="80" applyFont="1" applyFill="1" applyBorder="1" applyAlignment="1" applyProtection="1">
      <alignment horizontal="center" vertical="center" wrapText="1"/>
    </xf>
    <xf numFmtId="0" fontId="35" fillId="18" borderId="65" xfId="0" applyFont="1" applyFill="1" applyBorder="1" applyAlignment="1">
      <alignment horizontal="left" vertical="center" wrapText="1"/>
    </xf>
    <xf numFmtId="0" fontId="35" fillId="18" borderId="66" xfId="0" applyFont="1" applyFill="1" applyBorder="1" applyAlignment="1">
      <alignment horizontal="left" vertical="center" wrapText="1"/>
    </xf>
    <xf numFmtId="0" fontId="35" fillId="18" borderId="68" xfId="0" applyFont="1" applyFill="1" applyBorder="1" applyAlignment="1">
      <alignment horizontal="left" vertical="center" wrapText="1"/>
    </xf>
    <xf numFmtId="0" fontId="40" fillId="16" borderId="59" xfId="0" applyFont="1" applyFill="1" applyBorder="1" applyAlignment="1">
      <alignment horizontal="center" vertical="center" wrapText="1"/>
    </xf>
    <xf numFmtId="0" fontId="20" fillId="13" borderId="46" xfId="80" applyFont="1" applyFill="1" applyBorder="1" applyAlignment="1" applyProtection="1">
      <alignment horizontal="center" vertical="center" wrapText="1"/>
    </xf>
    <xf numFmtId="0" fontId="20" fillId="13" borderId="51" xfId="80" applyFont="1" applyFill="1" applyBorder="1" applyAlignment="1" applyProtection="1">
      <alignment horizontal="center" vertical="center" wrapText="1"/>
    </xf>
    <xf numFmtId="0" fontId="20" fillId="13" borderId="78" xfId="80" applyFont="1" applyFill="1" applyBorder="1" applyAlignment="1" applyProtection="1">
      <alignment horizontal="center" vertical="center" wrapText="1"/>
    </xf>
    <xf numFmtId="0" fontId="20" fillId="13" borderId="79" xfId="80" applyFont="1" applyFill="1" applyBorder="1" applyAlignment="1" applyProtection="1">
      <alignment horizontal="center" vertical="center" wrapText="1"/>
    </xf>
    <xf numFmtId="0" fontId="20" fillId="13" borderId="6" xfId="80" applyFont="1" applyFill="1" applyBorder="1" applyAlignment="1" applyProtection="1">
      <alignment horizontal="center" vertical="center" wrapText="1"/>
    </xf>
    <xf numFmtId="0" fontId="20" fillId="13" borderId="67" xfId="80" applyFont="1" applyFill="1" applyBorder="1" applyAlignment="1" applyProtection="1">
      <alignment horizontal="center" vertical="center" wrapText="1"/>
    </xf>
    <xf numFmtId="0" fontId="31" fillId="0" borderId="105" xfId="0" applyFont="1" applyBorder="1" applyAlignment="1">
      <alignment horizontal="center" vertical="center"/>
    </xf>
    <xf numFmtId="0" fontId="31" fillId="0" borderId="108" xfId="0" applyFont="1" applyBorder="1" applyAlignment="1">
      <alignment horizontal="center" vertical="center"/>
    </xf>
    <xf numFmtId="0" fontId="20" fillId="13" borderId="37" xfId="80" applyFont="1" applyFill="1" applyBorder="1" applyAlignment="1" applyProtection="1">
      <alignment horizontal="center" vertical="center" wrapText="1"/>
    </xf>
    <xf numFmtId="0" fontId="20" fillId="13" borderId="5" xfId="80" applyFont="1" applyFill="1" applyBorder="1" applyAlignment="1" applyProtection="1">
      <alignment horizontal="center" vertical="center" wrapText="1"/>
    </xf>
    <xf numFmtId="0" fontId="31" fillId="0" borderId="98" xfId="0" applyFont="1" applyBorder="1" applyAlignment="1">
      <alignment horizontal="center" vertical="center"/>
    </xf>
    <xf numFmtId="0" fontId="31" fillId="0" borderId="109" xfId="0" applyFont="1" applyBorder="1" applyAlignment="1">
      <alignment horizontal="center" vertical="center"/>
    </xf>
    <xf numFmtId="0" fontId="31" fillId="0" borderId="106" xfId="0" applyFont="1" applyBorder="1" applyAlignment="1">
      <alignment horizontal="center" vertical="center"/>
    </xf>
    <xf numFmtId="0" fontId="44" fillId="0" borderId="106" xfId="0" applyFont="1" applyBorder="1" applyAlignment="1">
      <alignment horizontal="center" vertical="center"/>
    </xf>
    <xf numFmtId="0" fontId="44" fillId="0" borderId="95" xfId="0" applyFont="1" applyBorder="1" applyAlignment="1">
      <alignment horizontal="center" vertical="center"/>
    </xf>
    <xf numFmtId="0" fontId="46" fillId="0" borderId="106" xfId="0" applyFont="1" applyBorder="1" applyAlignment="1">
      <alignment horizontal="center" vertical="center"/>
    </xf>
    <xf numFmtId="0" fontId="46" fillId="0" borderId="95" xfId="0" applyFont="1" applyBorder="1" applyAlignment="1">
      <alignment horizontal="center" vertical="center"/>
    </xf>
    <xf numFmtId="167" fontId="38" fillId="15" borderId="36" xfId="0" applyNumberFormat="1" applyFont="1" applyFill="1" applyBorder="1" applyAlignment="1">
      <alignment horizontal="center" vertical="center" wrapText="1"/>
    </xf>
    <xf numFmtId="167" fontId="38" fillId="15" borderId="37" xfId="0" applyNumberFormat="1" applyFont="1" applyFill="1" applyBorder="1" applyAlignment="1">
      <alignment horizontal="center" vertical="center" wrapText="1"/>
    </xf>
    <xf numFmtId="167" fontId="38" fillId="15" borderId="26" xfId="0" applyNumberFormat="1" applyFont="1" applyFill="1" applyBorder="1" applyAlignment="1">
      <alignment horizontal="center" vertical="center" wrapText="1"/>
    </xf>
    <xf numFmtId="167" fontId="38" fillId="15" borderId="38" xfId="0" applyNumberFormat="1" applyFont="1" applyFill="1" applyBorder="1" applyAlignment="1">
      <alignment horizontal="center" vertical="center" wrapText="1"/>
    </xf>
    <xf numFmtId="167" fontId="38" fillId="15" borderId="39" xfId="0" applyNumberFormat="1" applyFont="1" applyFill="1" applyBorder="1" applyAlignment="1">
      <alignment horizontal="center" vertical="center" wrapText="1"/>
    </xf>
    <xf numFmtId="167" fontId="38" fillId="15" borderId="40" xfId="0" applyNumberFormat="1" applyFont="1" applyFill="1" applyBorder="1" applyAlignment="1">
      <alignment horizontal="center" vertical="center" wrapText="1"/>
    </xf>
    <xf numFmtId="0" fontId="19" fillId="19" borderId="57" xfId="0" applyFont="1" applyFill="1" applyBorder="1" applyAlignment="1">
      <alignment horizontal="center" vertical="center"/>
    </xf>
    <xf numFmtId="0" fontId="19" fillId="19" borderId="75" xfId="0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0" fontId="40" fillId="16" borderId="2" xfId="0" applyFont="1" applyFill="1" applyBorder="1" applyAlignment="1">
      <alignment horizontal="center" vertical="center" wrapText="1"/>
    </xf>
    <xf numFmtId="0" fontId="20" fillId="13" borderId="30" xfId="80" applyFont="1" applyFill="1" applyBorder="1" applyAlignment="1" applyProtection="1">
      <alignment horizontal="center" vertical="center" wrapText="1"/>
    </xf>
    <xf numFmtId="0" fontId="20" fillId="13" borderId="47" xfId="80" applyFont="1" applyFill="1" applyBorder="1" applyAlignment="1" applyProtection="1">
      <alignment horizontal="center" vertical="center" wrapText="1"/>
    </xf>
    <xf numFmtId="0" fontId="20" fillId="13" borderId="31" xfId="80" applyFont="1" applyFill="1" applyBorder="1" applyAlignment="1" applyProtection="1">
      <alignment horizontal="center" vertical="center" wrapText="1"/>
    </xf>
    <xf numFmtId="0" fontId="20" fillId="13" borderId="83" xfId="80" applyFont="1" applyFill="1" applyBorder="1" applyAlignment="1" applyProtection="1">
      <alignment horizontal="center" vertical="center" wrapText="1"/>
    </xf>
    <xf numFmtId="0" fontId="20" fillId="13" borderId="50" xfId="80" applyFont="1" applyFill="1" applyBorder="1" applyAlignment="1" applyProtection="1">
      <alignment horizontal="center" vertical="center" wrapText="1"/>
    </xf>
    <xf numFmtId="0" fontId="20" fillId="13" borderId="70" xfId="80" applyFont="1" applyFill="1" applyBorder="1" applyAlignment="1" applyProtection="1">
      <alignment horizontal="center" vertical="center" wrapText="1"/>
    </xf>
    <xf numFmtId="0" fontId="20" fillId="13" borderId="71" xfId="80" applyFont="1" applyFill="1" applyBorder="1" applyAlignment="1" applyProtection="1">
      <alignment horizontal="center" vertical="center" wrapText="1"/>
    </xf>
    <xf numFmtId="0" fontId="20" fillId="13" borderId="36" xfId="80" applyFont="1" applyFill="1" applyBorder="1" applyAlignment="1" applyProtection="1">
      <alignment horizontal="center" vertical="center" wrapText="1"/>
    </xf>
    <xf numFmtId="0" fontId="20" fillId="13" borderId="80" xfId="80" applyFont="1" applyFill="1" applyBorder="1" applyAlignment="1" applyProtection="1">
      <alignment horizontal="center" vertical="center" wrapText="1"/>
    </xf>
    <xf numFmtId="0" fontId="20" fillId="13" borderId="38" xfId="80" applyFont="1" applyFill="1" applyBorder="1" applyAlignment="1" applyProtection="1">
      <alignment horizontal="center" vertical="center" wrapText="1"/>
    </xf>
    <xf numFmtId="0" fontId="20" fillId="13" borderId="81" xfId="80" applyFont="1" applyFill="1" applyBorder="1" applyAlignment="1" applyProtection="1">
      <alignment horizontal="center" vertical="center" wrapText="1"/>
    </xf>
    <xf numFmtId="0" fontId="20" fillId="13" borderId="82" xfId="80" applyFont="1" applyFill="1" applyBorder="1" applyAlignment="1" applyProtection="1">
      <alignment horizontal="center" vertical="center" wrapText="1"/>
    </xf>
    <xf numFmtId="0" fontId="40" fillId="16" borderId="59" xfId="0" applyFont="1" applyFill="1" applyBorder="1" applyAlignment="1">
      <alignment horizontal="left" vertical="center" wrapText="1"/>
    </xf>
    <xf numFmtId="0" fontId="20" fillId="13" borderId="63" xfId="80" applyFont="1" applyFill="1" applyBorder="1" applyAlignment="1" applyProtection="1">
      <alignment horizontal="center" vertical="center" wrapText="1"/>
    </xf>
    <xf numFmtId="0" fontId="35" fillId="18" borderId="41" xfId="0" applyFont="1" applyFill="1" applyBorder="1" applyAlignment="1">
      <alignment horizontal="left" vertical="center" wrapText="1"/>
    </xf>
    <xf numFmtId="0" fontId="35" fillId="18" borderId="6" xfId="0" applyFont="1" applyFill="1" applyBorder="1" applyAlignment="1">
      <alignment horizontal="left" vertical="center" wrapText="1"/>
    </xf>
    <xf numFmtId="0" fontId="35" fillId="18" borderId="67" xfId="0" applyFont="1" applyFill="1" applyBorder="1" applyAlignment="1">
      <alignment horizontal="left" vertical="center" wrapText="1"/>
    </xf>
    <xf numFmtId="0" fontId="20" fillId="13" borderId="39" xfId="80" applyFont="1" applyFill="1" applyBorder="1" applyAlignment="1" applyProtection="1">
      <alignment horizontal="center" vertical="center" wrapText="1"/>
    </xf>
    <xf numFmtId="4" fontId="35" fillId="0" borderId="84" xfId="0" applyNumberFormat="1" applyFont="1" applyBorder="1" applyAlignment="1">
      <alignment horizontal="justify" vertical="center" wrapText="1"/>
    </xf>
    <xf numFmtId="4" fontId="35" fillId="0" borderId="10" xfId="0" applyNumberFormat="1" applyFont="1" applyBorder="1" applyAlignment="1">
      <alignment horizontal="justify" vertical="center" wrapText="1"/>
    </xf>
    <xf numFmtId="4" fontId="35" fillId="0" borderId="11" xfId="0" applyNumberFormat="1" applyFont="1" applyBorder="1" applyAlignment="1">
      <alignment horizontal="left" vertical="center" wrapText="1"/>
    </xf>
    <xf numFmtId="4" fontId="35" fillId="0" borderId="84" xfId="0" applyNumberFormat="1" applyFont="1" applyBorder="1" applyAlignment="1">
      <alignment horizontal="left" vertical="center"/>
    </xf>
    <xf numFmtId="4" fontId="35" fillId="0" borderId="10" xfId="0" applyNumberFormat="1" applyFont="1" applyBorder="1" applyAlignment="1">
      <alignment horizontal="left" vertical="center"/>
    </xf>
    <xf numFmtId="4" fontId="35" fillId="0" borderId="133" xfId="0" applyNumberFormat="1" applyFont="1" applyBorder="1" applyAlignment="1">
      <alignment horizontal="center" vertical="center" wrapText="1"/>
    </xf>
    <xf numFmtId="4" fontId="35" fillId="0" borderId="134" xfId="0" applyNumberFormat="1" applyFont="1" applyBorder="1" applyAlignment="1">
      <alignment horizontal="center" vertical="center" wrapText="1"/>
    </xf>
    <xf numFmtId="4" fontId="35" fillId="0" borderId="135" xfId="0" applyNumberFormat="1" applyFont="1" applyBorder="1" applyAlignment="1">
      <alignment horizontal="center" vertical="center" wrapText="1"/>
    </xf>
    <xf numFmtId="4" fontId="35" fillId="0" borderId="4" xfId="0" applyNumberFormat="1" applyFont="1" applyBorder="1" applyAlignment="1">
      <alignment horizontal="center" vertical="center" wrapText="1"/>
    </xf>
    <xf numFmtId="0" fontId="59" fillId="0" borderId="128" xfId="80" applyFont="1" applyBorder="1" applyAlignment="1">
      <alignment horizontal="justify" vertical="center" wrapText="1"/>
    </xf>
    <xf numFmtId="0" fontId="59" fillId="0" borderId="129" xfId="80" applyFont="1" applyBorder="1" applyAlignment="1">
      <alignment horizontal="justify" vertical="center" wrapText="1"/>
    </xf>
    <xf numFmtId="167" fontId="37" fillId="15" borderId="57" xfId="0" applyNumberFormat="1" applyFont="1" applyFill="1" applyBorder="1" applyAlignment="1">
      <alignment horizontal="center" vertical="center" wrapText="1"/>
    </xf>
    <xf numFmtId="167" fontId="37" fillId="15" borderId="2" xfId="0" applyNumberFormat="1" applyFont="1" applyFill="1" applyBorder="1" applyAlignment="1">
      <alignment horizontal="center" vertical="center" wrapText="1"/>
    </xf>
    <xf numFmtId="49" fontId="43" fillId="15" borderId="57" xfId="0" applyNumberFormat="1" applyFont="1" applyFill="1" applyBorder="1" applyAlignment="1">
      <alignment horizontal="center" vertical="center" wrapText="1"/>
    </xf>
    <xf numFmtId="49" fontId="43" fillId="15" borderId="75" xfId="0" applyNumberFormat="1" applyFont="1" applyFill="1" applyBorder="1" applyAlignment="1">
      <alignment horizontal="center" vertical="center" wrapText="1"/>
    </xf>
    <xf numFmtId="49" fontId="43" fillId="15" borderId="2" xfId="0" applyNumberFormat="1" applyFont="1" applyFill="1" applyBorder="1" applyAlignment="1">
      <alignment horizontal="center" vertical="center" wrapText="1"/>
    </xf>
    <xf numFmtId="4" fontId="35" fillId="0" borderId="11" xfId="0" applyNumberFormat="1" applyFont="1" applyBorder="1" applyAlignment="1">
      <alignment horizontal="left" vertical="center"/>
    </xf>
    <xf numFmtId="4" fontId="35" fillId="0" borderId="11" xfId="0" applyNumberFormat="1" applyFont="1" applyBorder="1" applyAlignment="1">
      <alignment horizontal="justify" vertical="center" wrapText="1"/>
    </xf>
    <xf numFmtId="4" fontId="35" fillId="0" borderId="84" xfId="0" applyNumberFormat="1" applyFont="1" applyBorder="1" applyAlignment="1">
      <alignment horizontal="justify" vertical="center"/>
    </xf>
    <xf numFmtId="4" fontId="35" fillId="0" borderId="10" xfId="0" applyNumberFormat="1" applyFont="1" applyBorder="1" applyAlignment="1">
      <alignment horizontal="justify" vertical="center"/>
    </xf>
    <xf numFmtId="4" fontId="35" fillId="0" borderId="21" xfId="0" applyNumberFormat="1" applyFont="1" applyBorder="1" applyAlignment="1">
      <alignment horizontal="left" vertical="center"/>
    </xf>
    <xf numFmtId="4" fontId="35" fillId="0" borderId="87" xfId="0" applyNumberFormat="1" applyFont="1" applyBorder="1" applyAlignment="1">
      <alignment horizontal="left" vertical="center"/>
    </xf>
    <xf numFmtId="4" fontId="35" fillId="0" borderId="20" xfId="0" applyNumberFormat="1" applyFont="1" applyBorder="1" applyAlignment="1">
      <alignment horizontal="left" vertical="center"/>
    </xf>
    <xf numFmtId="4" fontId="35" fillId="0" borderId="121" xfId="0" applyNumberFormat="1" applyFont="1" applyBorder="1" applyAlignment="1">
      <alignment horizontal="left" vertical="center"/>
    </xf>
    <xf numFmtId="4" fontId="35" fillId="0" borderId="122" xfId="0" applyNumberFormat="1" applyFont="1" applyBorder="1" applyAlignment="1">
      <alignment horizontal="left" vertical="center"/>
    </xf>
    <xf numFmtId="4" fontId="35" fillId="0" borderId="123" xfId="0" applyNumberFormat="1" applyFont="1" applyBorder="1" applyAlignment="1">
      <alignment horizontal="left" vertical="center"/>
    </xf>
    <xf numFmtId="167" fontId="37" fillId="15" borderId="88" xfId="0" applyNumberFormat="1" applyFont="1" applyFill="1" applyBorder="1" applyAlignment="1">
      <alignment horizontal="center" vertical="center" wrapText="1"/>
    </xf>
    <xf numFmtId="167" fontId="37" fillId="15" borderId="89" xfId="0" applyNumberFormat="1" applyFont="1" applyFill="1" applyBorder="1" applyAlignment="1">
      <alignment horizontal="center" vertical="center" wrapText="1"/>
    </xf>
    <xf numFmtId="167" fontId="37" fillId="15" borderId="75" xfId="0" applyNumberFormat="1" applyFont="1" applyFill="1" applyBorder="1" applyAlignment="1">
      <alignment horizontal="center" vertical="center" wrapText="1"/>
    </xf>
    <xf numFmtId="167" fontId="37" fillId="15" borderId="36" xfId="0" applyNumberFormat="1" applyFont="1" applyFill="1" applyBorder="1" applyAlignment="1">
      <alignment horizontal="center" vertical="center" wrapText="1"/>
    </xf>
    <xf numFmtId="167" fontId="37" fillId="15" borderId="37" xfId="0" applyNumberFormat="1" applyFont="1" applyFill="1" applyBorder="1" applyAlignment="1">
      <alignment horizontal="center" vertical="center" wrapText="1"/>
    </xf>
    <xf numFmtId="167" fontId="37" fillId="15" borderId="26" xfId="0" applyNumberFormat="1" applyFont="1" applyFill="1" applyBorder="1" applyAlignment="1">
      <alignment horizontal="center" vertical="center" wrapText="1"/>
    </xf>
    <xf numFmtId="167" fontId="37" fillId="15" borderId="38" xfId="0" applyNumberFormat="1" applyFont="1" applyFill="1" applyBorder="1" applyAlignment="1">
      <alignment horizontal="center" vertical="center" wrapText="1"/>
    </xf>
    <xf numFmtId="167" fontId="37" fillId="15" borderId="39" xfId="0" applyNumberFormat="1" applyFont="1" applyFill="1" applyBorder="1" applyAlignment="1">
      <alignment horizontal="center" vertical="center" wrapText="1"/>
    </xf>
    <xf numFmtId="167" fontId="37" fillId="15" borderId="40" xfId="0" applyNumberFormat="1" applyFont="1" applyFill="1" applyBorder="1" applyAlignment="1">
      <alignment horizontal="center" vertical="center" wrapText="1"/>
    </xf>
    <xf numFmtId="4" fontId="35" fillId="0" borderId="25" xfId="0" applyNumberFormat="1" applyFont="1" applyBorder="1" applyAlignment="1">
      <alignment horizontal="center" vertical="center" wrapText="1"/>
    </xf>
    <xf numFmtId="4" fontId="35" fillId="0" borderId="27" xfId="0" applyNumberFormat="1" applyFont="1" applyBorder="1" applyAlignment="1">
      <alignment horizontal="center" vertical="center" wrapText="1"/>
    </xf>
    <xf numFmtId="4" fontId="35" fillId="0" borderId="85" xfId="0" applyNumberFormat="1" applyFont="1" applyBorder="1" applyAlignment="1">
      <alignment horizontal="center" vertical="center" wrapText="1"/>
    </xf>
    <xf numFmtId="4" fontId="35" fillId="0" borderId="82" xfId="0" applyNumberFormat="1" applyFont="1" applyBorder="1" applyAlignment="1">
      <alignment horizontal="center" vertical="center" wrapText="1"/>
    </xf>
    <xf numFmtId="4" fontId="35" fillId="0" borderId="31" xfId="0" applyNumberFormat="1" applyFont="1" applyBorder="1" applyAlignment="1">
      <alignment horizontal="center" vertical="center" wrapText="1"/>
    </xf>
    <xf numFmtId="4" fontId="35" fillId="0" borderId="83" xfId="0" applyNumberFormat="1" applyFont="1" applyBorder="1" applyAlignment="1">
      <alignment horizontal="center" vertical="center" wrapText="1"/>
    </xf>
    <xf numFmtId="4" fontId="35" fillId="0" borderId="18" xfId="0" applyNumberFormat="1" applyFont="1" applyBorder="1" applyAlignment="1">
      <alignment horizontal="justify" vertical="center" wrapText="1"/>
    </xf>
    <xf numFmtId="4" fontId="35" fillId="0" borderId="86" xfId="0" applyNumberFormat="1" applyFont="1" applyBorder="1" applyAlignment="1">
      <alignment horizontal="justify" vertical="center" wrapText="1"/>
    </xf>
    <xf numFmtId="4" fontId="35" fillId="0" borderId="17" xfId="0" applyNumberFormat="1" applyFont="1" applyBorder="1" applyAlignment="1">
      <alignment horizontal="justify" vertical="center" wrapText="1"/>
    </xf>
    <xf numFmtId="4" fontId="35" fillId="0" borderId="82" xfId="0" applyNumberFormat="1" applyFont="1" applyBorder="1" applyAlignment="1">
      <alignment horizontal="left" vertical="center" wrapText="1"/>
    </xf>
    <xf numFmtId="4" fontId="35" fillId="0" borderId="31" xfId="0" applyNumberFormat="1" applyFont="1" applyBorder="1" applyAlignment="1">
      <alignment horizontal="left" vertical="center" wrapText="1"/>
    </xf>
    <xf numFmtId="4" fontId="35" fillId="0" borderId="83" xfId="0" applyNumberFormat="1" applyFont="1" applyBorder="1" applyAlignment="1">
      <alignment horizontal="left" vertical="center" wrapText="1"/>
    </xf>
    <xf numFmtId="4" fontId="35" fillId="0" borderId="18" xfId="0" applyNumberFormat="1" applyFont="1" applyBorder="1" applyAlignment="1">
      <alignment horizontal="left" vertical="center" wrapText="1"/>
    </xf>
    <xf numFmtId="4" fontId="35" fillId="0" borderId="86" xfId="0" applyNumberFormat="1" applyFont="1" applyBorder="1" applyAlignment="1">
      <alignment horizontal="left" vertical="center"/>
    </xf>
    <xf numFmtId="4" fontId="35" fillId="0" borderId="17" xfId="0" applyNumberFormat="1" applyFont="1" applyBorder="1" applyAlignment="1">
      <alignment horizontal="left" vertical="center"/>
    </xf>
    <xf numFmtId="167" fontId="37" fillId="15" borderId="36" xfId="0" applyNumberFormat="1" applyFont="1" applyFill="1" applyBorder="1" applyAlignment="1">
      <alignment horizontal="justify" vertical="center" wrapText="1"/>
    </xf>
    <xf numFmtId="167" fontId="37" fillId="15" borderId="37" xfId="0" applyNumberFormat="1" applyFont="1" applyFill="1" applyBorder="1" applyAlignment="1">
      <alignment horizontal="justify" vertical="center" wrapText="1"/>
    </xf>
    <xf numFmtId="167" fontId="37" fillId="15" borderId="38" xfId="0" applyNumberFormat="1" applyFont="1" applyFill="1" applyBorder="1" applyAlignment="1">
      <alignment horizontal="justify" vertical="center" wrapText="1"/>
    </xf>
    <xf numFmtId="167" fontId="37" fillId="15" borderId="39" xfId="0" applyNumberFormat="1" applyFont="1" applyFill="1" applyBorder="1" applyAlignment="1">
      <alignment horizontal="justify" vertical="center" wrapText="1"/>
    </xf>
    <xf numFmtId="0" fontId="31" fillId="14" borderId="0" xfId="0" applyFont="1" applyFill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48" fillId="0" borderId="40" xfId="0" applyFont="1" applyBorder="1" applyAlignment="1">
      <alignment horizontal="center" vertical="center"/>
    </xf>
    <xf numFmtId="0" fontId="60" fillId="0" borderId="11" xfId="0" applyFont="1" applyBorder="1" applyAlignment="1">
      <alignment horizontal="justify" vertical="center"/>
    </xf>
    <xf numFmtId="0" fontId="60" fillId="0" borderId="84" xfId="0" applyFont="1" applyBorder="1" applyAlignment="1">
      <alignment horizontal="justify" vertical="center"/>
    </xf>
    <xf numFmtId="0" fontId="60" fillId="0" borderId="10" xfId="0" applyFont="1" applyBorder="1" applyAlignment="1">
      <alignment horizontal="justify" vertical="center"/>
    </xf>
    <xf numFmtId="167" fontId="37" fillId="15" borderId="0" xfId="0" applyNumberFormat="1" applyFont="1" applyFill="1" applyBorder="1" applyAlignment="1">
      <alignment horizontal="center" vertical="center" wrapText="1"/>
    </xf>
    <xf numFmtId="167" fontId="37" fillId="15" borderId="29" xfId="0" applyNumberFormat="1" applyFont="1" applyFill="1" applyBorder="1" applyAlignment="1">
      <alignment horizontal="center" vertical="center" wrapText="1"/>
    </xf>
    <xf numFmtId="167" fontId="37" fillId="15" borderId="28" xfId="0" applyNumberFormat="1" applyFont="1" applyFill="1" applyBorder="1" applyAlignment="1">
      <alignment horizontal="center" vertical="center" wrapText="1"/>
    </xf>
    <xf numFmtId="0" fontId="43" fillId="16" borderId="38" xfId="0" applyFont="1" applyFill="1" applyBorder="1" applyAlignment="1">
      <alignment horizontal="center" vertical="center" wrapText="1"/>
    </xf>
    <xf numFmtId="0" fontId="43" fillId="16" borderId="40" xfId="0" applyFont="1" applyFill="1" applyBorder="1" applyAlignment="1">
      <alignment horizontal="center" vertical="center" wrapText="1"/>
    </xf>
    <xf numFmtId="0" fontId="31" fillId="0" borderId="95" xfId="0" applyFont="1" applyBorder="1" applyAlignment="1">
      <alignment horizontal="center" vertical="center"/>
    </xf>
    <xf numFmtId="0" fontId="31" fillId="0" borderId="110" xfId="0" applyFont="1" applyBorder="1" applyAlignment="1">
      <alignment horizontal="center" vertical="center"/>
    </xf>
    <xf numFmtId="0" fontId="49" fillId="0" borderId="106" xfId="0" applyFont="1" applyBorder="1" applyAlignment="1">
      <alignment horizontal="center" vertical="center"/>
    </xf>
    <xf numFmtId="0" fontId="49" fillId="0" borderId="95" xfId="0" applyFont="1" applyBorder="1" applyAlignment="1">
      <alignment horizontal="center" vertical="center"/>
    </xf>
    <xf numFmtId="0" fontId="49" fillId="0" borderId="110" xfId="0" applyFont="1" applyBorder="1" applyAlignment="1">
      <alignment horizontal="center" vertical="center"/>
    </xf>
    <xf numFmtId="0" fontId="48" fillId="14" borderId="36" xfId="0" applyFont="1" applyFill="1" applyBorder="1" applyAlignment="1">
      <alignment horizontal="center" vertical="center" wrapText="1"/>
    </xf>
    <xf numFmtId="0" fontId="48" fillId="14" borderId="37" xfId="0" applyFont="1" applyFill="1" applyBorder="1" applyAlignment="1">
      <alignment horizontal="center" vertical="center" wrapText="1"/>
    </xf>
    <xf numFmtId="0" fontId="48" fillId="14" borderId="26" xfId="0" applyFont="1" applyFill="1" applyBorder="1" applyAlignment="1">
      <alignment horizontal="center" vertical="center" wrapText="1"/>
    </xf>
    <xf numFmtId="0" fontId="48" fillId="14" borderId="38" xfId="0" applyFont="1" applyFill="1" applyBorder="1" applyAlignment="1">
      <alignment horizontal="center" vertical="center" wrapText="1"/>
    </xf>
    <xf numFmtId="0" fontId="48" fillId="14" borderId="39" xfId="0" applyFont="1" applyFill="1" applyBorder="1" applyAlignment="1">
      <alignment horizontal="center" vertical="center" wrapText="1"/>
    </xf>
    <xf numFmtId="0" fontId="48" fillId="14" borderId="40" xfId="0" applyFont="1" applyFill="1" applyBorder="1" applyAlignment="1">
      <alignment horizontal="center" vertical="center" wrapText="1"/>
    </xf>
    <xf numFmtId="0" fontId="31" fillId="0" borderId="111" xfId="0" applyFont="1" applyBorder="1" applyAlignment="1">
      <alignment horizontal="center" vertical="center"/>
    </xf>
    <xf numFmtId="0" fontId="31" fillId="0" borderId="112" xfId="0" applyFont="1" applyBorder="1" applyAlignment="1">
      <alignment horizontal="center" vertical="center"/>
    </xf>
    <xf numFmtId="4" fontId="35" fillId="0" borderId="18" xfId="0" applyNumberFormat="1" applyFont="1" applyBorder="1" applyAlignment="1">
      <alignment horizontal="left" vertical="center"/>
    </xf>
    <xf numFmtId="4" fontId="35" fillId="0" borderId="118" xfId="0" applyNumberFormat="1" applyFont="1" applyBorder="1" applyAlignment="1">
      <alignment horizontal="justify" vertical="center" wrapText="1"/>
    </xf>
    <xf numFmtId="4" fontId="35" fillId="0" borderId="119" xfId="0" applyNumberFormat="1" applyFont="1" applyBorder="1" applyAlignment="1">
      <alignment horizontal="justify" vertical="center" wrapText="1"/>
    </xf>
    <xf numFmtId="4" fontId="35" fillId="0" borderId="120" xfId="0" applyNumberFormat="1" applyFont="1" applyBorder="1" applyAlignment="1">
      <alignment horizontal="justify" vertical="center" wrapText="1"/>
    </xf>
    <xf numFmtId="4" fontId="35" fillId="0" borderId="124" xfId="0" applyNumberFormat="1" applyFont="1" applyBorder="1" applyAlignment="1">
      <alignment horizontal="left" vertical="center"/>
    </xf>
    <xf numFmtId="4" fontId="35" fillId="0" borderId="125" xfId="0" applyNumberFormat="1" applyFont="1" applyBorder="1" applyAlignment="1">
      <alignment horizontal="left" vertical="center"/>
    </xf>
    <xf numFmtId="4" fontId="35" fillId="0" borderId="126" xfId="0" applyNumberFormat="1" applyFont="1" applyBorder="1" applyAlignment="1">
      <alignment horizontal="left" vertical="center"/>
    </xf>
    <xf numFmtId="4" fontId="35" fillId="0" borderId="86" xfId="0" applyNumberFormat="1" applyFont="1" applyBorder="1" applyAlignment="1">
      <alignment horizontal="justify" vertical="center"/>
    </xf>
    <xf numFmtId="4" fontId="35" fillId="0" borderId="17" xfId="0" applyNumberFormat="1" applyFont="1" applyBorder="1" applyAlignment="1">
      <alignment horizontal="justify" vertical="center"/>
    </xf>
    <xf numFmtId="4" fontId="35" fillId="0" borderId="25" xfId="0" applyNumberFormat="1" applyFont="1" applyBorder="1" applyAlignment="1">
      <alignment horizontal="left" vertical="center"/>
    </xf>
    <xf numFmtId="4" fontId="35" fillId="0" borderId="27" xfId="0" applyNumberFormat="1" applyFont="1" applyBorder="1" applyAlignment="1">
      <alignment horizontal="left" vertical="center"/>
    </xf>
    <xf numFmtId="4" fontId="35" fillId="0" borderId="85" xfId="0" applyNumberFormat="1" applyFont="1" applyBorder="1" applyAlignment="1">
      <alignment horizontal="left" vertical="center"/>
    </xf>
    <xf numFmtId="4" fontId="35" fillId="0" borderId="122" xfId="0" applyNumberFormat="1" applyFont="1" applyBorder="1" applyAlignment="1">
      <alignment horizontal="justify" vertical="center" wrapText="1"/>
    </xf>
    <xf numFmtId="4" fontId="35" fillId="0" borderId="123" xfId="0" applyNumberFormat="1" applyFont="1" applyBorder="1" applyAlignment="1">
      <alignment horizontal="justify" vertical="center" wrapText="1"/>
    </xf>
    <xf numFmtId="0" fontId="33" fillId="0" borderId="54" xfId="0" applyFont="1" applyFill="1" applyBorder="1" applyAlignment="1">
      <alignment horizontal="left"/>
    </xf>
    <xf numFmtId="0" fontId="0" fillId="0" borderId="54" xfId="0" applyBorder="1" applyAlignment="1">
      <alignment horizontal="center"/>
    </xf>
    <xf numFmtId="0" fontId="54" fillId="0" borderId="57" xfId="0" applyFont="1" applyBorder="1" applyAlignment="1" applyProtection="1">
      <alignment horizontal="center" vertical="center" wrapText="1"/>
      <protection hidden="1"/>
    </xf>
    <xf numFmtId="0" fontId="54" fillId="0" borderId="75" xfId="0" applyFont="1" applyBorder="1" applyAlignment="1" applyProtection="1">
      <alignment horizontal="center" vertical="center" wrapText="1"/>
      <protection hidden="1"/>
    </xf>
    <xf numFmtId="0" fontId="54" fillId="0" borderId="2" xfId="0" applyFont="1" applyBorder="1" applyAlignment="1" applyProtection="1">
      <alignment horizontal="center" vertical="center" wrapText="1"/>
      <protection hidden="1"/>
    </xf>
    <xf numFmtId="0" fontId="35" fillId="22" borderId="54" xfId="0" applyFont="1" applyFill="1" applyBorder="1" applyAlignment="1">
      <alignment horizontal="center" vertical="center" wrapText="1"/>
    </xf>
    <xf numFmtId="0" fontId="35" fillId="22" borderId="54" xfId="0" applyFont="1" applyFill="1" applyBorder="1" applyAlignment="1">
      <alignment horizontal="center" vertical="center"/>
    </xf>
    <xf numFmtId="0" fontId="47" fillId="22" borderId="115" xfId="0" applyFont="1" applyFill="1" applyBorder="1" applyAlignment="1">
      <alignment horizontal="center" vertical="center" wrapText="1"/>
    </xf>
    <xf numFmtId="0" fontId="47" fillId="22" borderId="50" xfId="0" applyFont="1" applyFill="1" applyBorder="1" applyAlignment="1">
      <alignment horizontal="center" vertical="center" wrapText="1"/>
    </xf>
    <xf numFmtId="0" fontId="35" fillId="22" borderId="56" xfId="0" applyFont="1" applyFill="1" applyBorder="1" applyAlignment="1">
      <alignment horizontal="center" vertical="center" wrapText="1"/>
    </xf>
    <xf numFmtId="0" fontId="35" fillId="22" borderId="49" xfId="0" applyFont="1" applyFill="1" applyBorder="1" applyAlignment="1">
      <alignment horizontal="center" vertical="center" wrapText="1"/>
    </xf>
    <xf numFmtId="0" fontId="47" fillId="22" borderId="73" xfId="0" applyFont="1" applyFill="1" applyBorder="1" applyAlignment="1">
      <alignment horizontal="center" vertical="center" wrapText="1"/>
    </xf>
    <xf numFmtId="0" fontId="47" fillId="22" borderId="71" xfId="0" applyFont="1" applyFill="1" applyBorder="1" applyAlignment="1">
      <alignment horizontal="center" vertical="center" wrapText="1"/>
    </xf>
    <xf numFmtId="0" fontId="35" fillId="22" borderId="115" xfId="0" applyFont="1" applyFill="1" applyBorder="1" applyAlignment="1">
      <alignment horizontal="center" vertical="center" wrapText="1"/>
    </xf>
    <xf numFmtId="0" fontId="35" fillId="22" borderId="50" xfId="0" applyFont="1" applyFill="1" applyBorder="1" applyAlignment="1">
      <alignment horizontal="center" vertical="center" wrapText="1"/>
    </xf>
    <xf numFmtId="0" fontId="42" fillId="22" borderId="54" xfId="0" applyFont="1" applyFill="1" applyBorder="1" applyAlignment="1">
      <alignment horizontal="center" vertical="center" wrapText="1"/>
    </xf>
    <xf numFmtId="0" fontId="35" fillId="22" borderId="73" xfId="0" applyFont="1" applyFill="1" applyBorder="1" applyAlignment="1">
      <alignment horizontal="center" vertical="center" wrapText="1"/>
    </xf>
    <xf numFmtId="0" fontId="35" fillId="22" borderId="71" xfId="0" applyFont="1" applyFill="1" applyBorder="1" applyAlignment="1">
      <alignment horizontal="center" vertical="center" wrapText="1"/>
    </xf>
    <xf numFmtId="0" fontId="35" fillId="22" borderId="30" xfId="0" applyFont="1" applyFill="1" applyBorder="1" applyAlignment="1">
      <alignment horizontal="center" vertical="center"/>
    </xf>
    <xf numFmtId="0" fontId="35" fillId="22" borderId="49" xfId="0" applyFont="1" applyFill="1" applyBorder="1" applyAlignment="1">
      <alignment horizontal="center" vertical="center"/>
    </xf>
    <xf numFmtId="0" fontId="35" fillId="22" borderId="30" xfId="0" applyFont="1" applyFill="1" applyBorder="1" applyAlignment="1">
      <alignment horizontal="center" vertical="center" wrapText="1"/>
    </xf>
    <xf numFmtId="0" fontId="26" fillId="14" borderId="0" xfId="85" applyNumberFormat="1" applyFont="1" applyFill="1" applyBorder="1" applyAlignment="1" applyProtection="1">
      <alignment horizontal="center"/>
    </xf>
    <xf numFmtId="0" fontId="20" fillId="18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49" fontId="20" fillId="18" borderId="54" xfId="0" applyNumberFormat="1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168" fontId="63" fillId="0" borderId="11" xfId="26" applyNumberFormat="1" applyFont="1" applyBorder="1" applyAlignment="1">
      <alignment vertical="center"/>
    </xf>
  </cellXfs>
  <cellStyles count="107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stilo 1" xfId="22"/>
    <cellStyle name="Euro" xfId="23"/>
    <cellStyle name="Euro 2" xfId="24"/>
    <cellStyle name="Hipervínculo 2" xfId="25"/>
    <cellStyle name="Millares" xfId="26" builtinId="3"/>
    <cellStyle name="Millares 10" xfId="27"/>
    <cellStyle name="Millares 10 2" xfId="28"/>
    <cellStyle name="Millares 11" xfId="29"/>
    <cellStyle name="Millares 11 2" xfId="30"/>
    <cellStyle name="Millares 12" xfId="31"/>
    <cellStyle name="Millares 12 2" xfId="32"/>
    <cellStyle name="Millares 13" xfId="33"/>
    <cellStyle name="Millares 13 2" xfId="34"/>
    <cellStyle name="Millares 14" xfId="35"/>
    <cellStyle name="Millares 14 2" xfId="36"/>
    <cellStyle name="Millares 15" xfId="37"/>
    <cellStyle name="Millares 15 2" xfId="38"/>
    <cellStyle name="Millares 16" xfId="39"/>
    <cellStyle name="Millares 16 2" xfId="40"/>
    <cellStyle name="Millares 17" xfId="41"/>
    <cellStyle name="Millares 18" xfId="42"/>
    <cellStyle name="Millares 19" xfId="43"/>
    <cellStyle name="Millares 2" xfId="44"/>
    <cellStyle name="Millares 2 2" xfId="45"/>
    <cellStyle name="Millares 2 2 2" xfId="46"/>
    <cellStyle name="Millares 2 3" xfId="47"/>
    <cellStyle name="Millares 2 4" xfId="48"/>
    <cellStyle name="Millares 2 4 2" xfId="49"/>
    <cellStyle name="Millares 2 5" xfId="50"/>
    <cellStyle name="Millares 2 5 2" xfId="51"/>
    <cellStyle name="Millares 2 6" xfId="52"/>
    <cellStyle name="Millares 2 6 2" xfId="53"/>
    <cellStyle name="Millares 2 7" xfId="54"/>
    <cellStyle name="Millares 20" xfId="55"/>
    <cellStyle name="Millares 3" xfId="56"/>
    <cellStyle name="Millares 3 2" xfId="57"/>
    <cellStyle name="Millares 3 3" xfId="58"/>
    <cellStyle name="Millares 3 4" xfId="59"/>
    <cellStyle name="Millares 4" xfId="60"/>
    <cellStyle name="Millares 4 2" xfId="61"/>
    <cellStyle name="Millares 5" xfId="62"/>
    <cellStyle name="Millares 5 2" xfId="63"/>
    <cellStyle name="Millares 5 3" xfId="64"/>
    <cellStyle name="Millares 6" xfId="65"/>
    <cellStyle name="Millares 6 2" xfId="66"/>
    <cellStyle name="Millares 7" xfId="67"/>
    <cellStyle name="Millares 8" xfId="68"/>
    <cellStyle name="Millares 8 2" xfId="69"/>
    <cellStyle name="Millares 9" xfId="70"/>
    <cellStyle name="Millares 9 2" xfId="71"/>
    <cellStyle name="Moneda [0]" xfId="72" builtinId="7"/>
    <cellStyle name="Moneda 2" xfId="73"/>
    <cellStyle name="Moneda 3" xfId="74"/>
    <cellStyle name="Moneda 4" xfId="75"/>
    <cellStyle name="Moneda 5" xfId="76"/>
    <cellStyle name="Moneda 6" xfId="77"/>
    <cellStyle name="Moneda 7" xfId="78"/>
    <cellStyle name="Normal" xfId="0" builtinId="0"/>
    <cellStyle name="Normal 2" xfId="79"/>
    <cellStyle name="Normal 2 2" xfId="80"/>
    <cellStyle name="Normal 2 2 2" xfId="81"/>
    <cellStyle name="Normal 2 3" xfId="82"/>
    <cellStyle name="Normal 2 4" xfId="106"/>
    <cellStyle name="Normal 3" xfId="83"/>
    <cellStyle name="Normal 3 2" xfId="84"/>
    <cellStyle name="Normal 4" xfId="85"/>
    <cellStyle name="Normal 5" xfId="86"/>
    <cellStyle name="Normal 5 2" xfId="87"/>
    <cellStyle name="Normal 5 2 2" xfId="88"/>
    <cellStyle name="Normal 5 3" xfId="89"/>
    <cellStyle name="Normal 6" xfId="90"/>
    <cellStyle name="Normal 7" xfId="91"/>
    <cellStyle name="Porcentaje 2" xfId="92"/>
    <cellStyle name="Porcentual 2" xfId="93"/>
    <cellStyle name="Porcentual 2 2" xfId="94"/>
    <cellStyle name="Porcentual 2 2 2" xfId="95"/>
    <cellStyle name="Porcentual 2 2 2 2" xfId="96"/>
    <cellStyle name="Porcentual 3" xfId="97"/>
    <cellStyle name="Porcentual 3 2" xfId="98"/>
    <cellStyle name="Porcentual 3 3" xfId="99"/>
    <cellStyle name="Porcentual 4" xfId="100"/>
    <cellStyle name="Porcentual 4 2" xfId="101"/>
    <cellStyle name="Porcentual 5" xfId="102"/>
    <cellStyle name="Porcentual 6" xfId="103"/>
    <cellStyle name="Porcentual 6 2" xfId="104"/>
    <cellStyle name="Título de hoja" xfId="105"/>
  </cellStyles>
  <dxfs count="4"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e.velez\OneDrive%20-%20Universidad%20Libre\Planes%20de%20accion%202018\Academicos\02%20Salud\Plan%20de%20accion%202018%20Enferme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UC"/>
      <sheetName val="Matriculas"/>
      <sheetName val="Total"/>
      <sheetName val="Ingresos"/>
      <sheetName val="Gastos mas inversiones"/>
      <sheetName val="Total Presupuesto"/>
    </sheetNames>
    <sheetDataSet>
      <sheetData sheetId="0">
        <row r="9">
          <cell r="B9" t="str">
            <v>ÁREAS</v>
          </cell>
          <cell r="C9" t="str">
            <v>CÓDIGO</v>
          </cell>
          <cell r="N9" t="str">
            <v>Proyecto PIDI</v>
          </cell>
          <cell r="O9" t="str">
            <v>Cod</v>
          </cell>
        </row>
        <row r="10">
          <cell r="B10" t="str">
            <v>Auatoridades Nacionales</v>
          </cell>
          <cell r="C10" t="str">
            <v>01</v>
          </cell>
          <cell r="H10" t="str">
            <v>Preescolar</v>
          </cell>
          <cell r="I10" t="str">
            <v>01010101</v>
          </cell>
          <cell r="K10" t="str">
            <v>GASTOS PREGRADO</v>
          </cell>
          <cell r="L10" t="str">
            <v>02</v>
          </cell>
          <cell r="N10" t="str">
            <v>PROYECTO 01: RACIONALIZACIÓN Y AMPLIACIÓN DE LA COBERTURA DE PROGRAMAS DE PREGRADO Y POSGRADOS</v>
          </cell>
          <cell r="O10">
            <v>10010101</v>
          </cell>
        </row>
        <row r="11">
          <cell r="B11" t="str">
            <v>Docencia</v>
          </cell>
          <cell r="C11" t="str">
            <v>02</v>
          </cell>
          <cell r="H11" t="str">
            <v>Básica</v>
          </cell>
          <cell r="I11" t="str">
            <v>01010102</v>
          </cell>
          <cell r="K11" t="str">
            <v>INVERSIÓN</v>
          </cell>
          <cell r="L11" t="str">
            <v>07</v>
          </cell>
          <cell r="N11" t="str">
            <v>PROYECTO 02: PROYECTO E-LEARNING</v>
          </cell>
          <cell r="O11">
            <v>10010102</v>
          </cell>
        </row>
        <row r="12">
          <cell r="B12" t="str">
            <v>Investigación</v>
          </cell>
          <cell r="C12" t="str">
            <v>03</v>
          </cell>
          <cell r="H12" t="str">
            <v>Media</v>
          </cell>
          <cell r="I12" t="str">
            <v>01010103</v>
          </cell>
          <cell r="K12" t="str">
            <v>INVERSIÓN PRE</v>
          </cell>
          <cell r="L12" t="str">
            <v>09</v>
          </cell>
          <cell r="N12" t="str">
            <v>PROYECTO 03: DOCENCIA CALIFICADA</v>
          </cell>
          <cell r="O12">
            <v>10020101</v>
          </cell>
        </row>
        <row r="13">
          <cell r="B13" t="str">
            <v>Educación Continuada</v>
          </cell>
          <cell r="C13" t="str">
            <v>04</v>
          </cell>
          <cell r="H13" t="str">
            <v>Medicina</v>
          </cell>
          <cell r="I13" t="str">
            <v>02010101</v>
          </cell>
          <cell r="N13" t="str">
            <v>PROYECTO 04: ESCUELA DE FORMACIÓN PARA DOCENTES UNIVERSITARIOS</v>
          </cell>
          <cell r="O13">
            <v>10020102</v>
          </cell>
        </row>
        <row r="14">
          <cell r="B14" t="str">
            <v>Administración Académica</v>
          </cell>
          <cell r="C14" t="str">
            <v>05</v>
          </cell>
          <cell r="H14" t="str">
            <v>Enfermería</v>
          </cell>
          <cell r="I14" t="str">
            <v>02010102</v>
          </cell>
          <cell r="N14" t="str">
            <v>PROYECTO 05: SEGUIMIENTO Y ATENCIÓN ACADÉMICA DE ESTUDIANTES</v>
          </cell>
          <cell r="O14">
            <v>10030101</v>
          </cell>
        </row>
        <row r="15">
          <cell r="B15" t="str">
            <v>Bienestar Institucional</v>
          </cell>
          <cell r="C15" t="str">
            <v>06</v>
          </cell>
          <cell r="H15" t="str">
            <v>Fisioterapia</v>
          </cell>
          <cell r="I15" t="str">
            <v>02010103</v>
          </cell>
          <cell r="N15" t="str">
            <v>PROYECTO 06: FOMENTO Y APOYO A LA EXCELENCIA ESTUDIANTIL</v>
          </cell>
          <cell r="O15">
            <v>10030102</v>
          </cell>
        </row>
        <row r="16">
          <cell r="B16" t="str">
            <v>Administración Institucional</v>
          </cell>
          <cell r="C16" t="str">
            <v>07</v>
          </cell>
          <cell r="H16" t="str">
            <v>Instrumentación Quirúrgica</v>
          </cell>
          <cell r="I16" t="str">
            <v>02010104</v>
          </cell>
          <cell r="N16" t="str">
            <v>PROYECTO 07: AUTOEVALUACIÓN Y AUTORREGULACIÓN PARA LA MEJORA PERMANENTE DE LA CALIDAD ACADÉMICA</v>
          </cell>
          <cell r="O16">
            <v>10040101</v>
          </cell>
        </row>
        <row r="17">
          <cell r="B17" t="str">
            <v>Egresados</v>
          </cell>
          <cell r="C17" t="str">
            <v>08</v>
          </cell>
          <cell r="H17" t="str">
            <v>Bacteriología</v>
          </cell>
          <cell r="I17" t="str">
            <v>02010105</v>
          </cell>
          <cell r="N17" t="str">
            <v>PROYECTO 08: ACTUALIZACIÓN ACADÉMICA</v>
          </cell>
          <cell r="O17">
            <v>10040102</v>
          </cell>
        </row>
        <row r="18">
          <cell r="B18" t="str">
            <v>Proyección Social</v>
          </cell>
          <cell r="C18" t="str">
            <v>09</v>
          </cell>
          <cell r="H18" t="str">
            <v>Microbiología</v>
          </cell>
          <cell r="I18" t="str">
            <v>02010106</v>
          </cell>
          <cell r="N18" t="str">
            <v>PROYECTO 09: CUALIFICACIÓN DE LOS PROGRAMAS DE EDUCACIÓN PREESCOLAR, BÁSICA Y MEDIA</v>
          </cell>
          <cell r="O18">
            <v>10040103</v>
          </cell>
        </row>
        <row r="19">
          <cell r="H19" t="str">
            <v>Esp.  en Cirugía General</v>
          </cell>
          <cell r="I19" t="str">
            <v>02020101</v>
          </cell>
          <cell r="N19" t="str">
            <v>PROYECTO 10: UNA UNIVERSIDAD CON MODERNOS APOYOS TECNOLÓGICOS Y DIDÁCTICOS AL SERVICIO DE LA ACADEMIA</v>
          </cell>
          <cell r="O19">
            <v>10040104</v>
          </cell>
        </row>
        <row r="20">
          <cell r="H20" t="str">
            <v>Esp.  en Ginecología y Obstetra</v>
          </cell>
          <cell r="I20" t="str">
            <v>02020102</v>
          </cell>
          <cell r="N20" t="str">
            <v>PROYECTO 11: FORTALECIMIENTO Y CONSOLIDACIÓN DE LA INVESTIGACIÓN CIENTÍFICA Y FORMATIVA EN LA UNIVERSIDAD LIBRE</v>
          </cell>
          <cell r="O20">
            <v>10050101</v>
          </cell>
        </row>
        <row r="21">
          <cell r="H21" t="str">
            <v>Esp.  en Medicina Familiar</v>
          </cell>
          <cell r="I21" t="str">
            <v>02020103</v>
          </cell>
          <cell r="N21" t="str">
            <v>PROYECTO 12: FOMENTO A LA PRODUCCIÓN CIENTÍFICA Y ACADÉMICA</v>
          </cell>
          <cell r="O21">
            <v>10050102</v>
          </cell>
        </row>
        <row r="22">
          <cell r="H22" t="str">
            <v>Esp.  en Medicina Interna</v>
          </cell>
          <cell r="I22" t="str">
            <v>02020104</v>
          </cell>
          <cell r="N22" t="str">
            <v>PROYECTO 13: FORTALECIMIENTO Y PROMOCIÓN DE LOS PRINCIPIOS INSTITUCIONALES Y DEL SENTIDO DE PERTENENCIA</v>
          </cell>
          <cell r="O22">
            <v>10060101</v>
          </cell>
        </row>
        <row r="23">
          <cell r="H23" t="str">
            <v>Esp.  en Orientación y Ed. Sex</v>
          </cell>
          <cell r="I23" t="str">
            <v>02020105</v>
          </cell>
          <cell r="N23" t="str">
            <v>PROYECTO 14: ORGANIZACIÓN, INFRAESTRUCTURA Y FOMENTO DE LA PROYECCIÓN SOCIAL PARA EL DESARROLLO NACIONAL Y REGIONAL</v>
          </cell>
          <cell r="O23">
            <v>10070101</v>
          </cell>
        </row>
        <row r="24">
          <cell r="H24" t="str">
            <v>Esp.  en Pediatría</v>
          </cell>
          <cell r="I24" t="str">
            <v>02020106</v>
          </cell>
          <cell r="N24" t="str">
            <v>PROYECTO 15: EDUCACIÓN CONTINUA</v>
          </cell>
          <cell r="O24">
            <v>10070102</v>
          </cell>
        </row>
        <row r="25">
          <cell r="H25" t="str">
            <v>Esp.  en Salud Ocupacional</v>
          </cell>
          <cell r="I25" t="str">
            <v>02020107</v>
          </cell>
          <cell r="N25" t="str">
            <v>PROYECTO 16: SISTEMA DE EGRESADOS E IMPACTO EN EL MEDIO</v>
          </cell>
          <cell r="O25">
            <v>10070103</v>
          </cell>
        </row>
        <row r="26">
          <cell r="H26" t="str">
            <v>Esp.  en Epidemiología</v>
          </cell>
          <cell r="I26" t="str">
            <v>02020108</v>
          </cell>
          <cell r="N26" t="str">
            <v>PROYECTO 17: FORTALECIMIENTO Y DESARROLLO DE LAS RELACIONES INTERINSTITUCIONALES A NIVEL NACIONAL E INTERNACIONAL</v>
          </cell>
          <cell r="O26">
            <v>10080101</v>
          </cell>
        </row>
        <row r="27">
          <cell r="H27" t="str">
            <v>Esp.  en Geren Serv. de Salud</v>
          </cell>
          <cell r="I27" t="str">
            <v>02020109</v>
          </cell>
          <cell r="N27" t="str">
            <v>PROYECTO 18: FOMENTO Y APOYO A LA MOVILIDAD Y CUALIFICACIÓN ACADÉMICA E INVESTIGATIVA DE DOCENTES Y ESTUDIANTES</v>
          </cell>
          <cell r="O27">
            <v>10080102</v>
          </cell>
        </row>
        <row r="28">
          <cell r="H28" t="str">
            <v>Esp.  en Cirugía Plástica</v>
          </cell>
          <cell r="I28" t="str">
            <v>02020110</v>
          </cell>
          <cell r="N28" t="str">
            <v>PROYECTO 19: EXPANSIÓN Y CUALIFICACIÓN DE SERVICIOS Y PROGRAMAS DE BIENESTAR INSTITUCIONAL</v>
          </cell>
          <cell r="O28">
            <v>10090101</v>
          </cell>
        </row>
        <row r="29">
          <cell r="H29" t="str">
            <v>Esp.  en Lab Clínico Hema y bc</v>
          </cell>
          <cell r="I29" t="str">
            <v>02020111</v>
          </cell>
          <cell r="N29" t="str">
            <v>PROYECTO 20: SISTEMA SIIG</v>
          </cell>
          <cell r="O29">
            <v>10100101</v>
          </cell>
        </row>
        <row r="30">
          <cell r="H30" t="str">
            <v>Esp.  en Aud. de Serv. de Salu</v>
          </cell>
          <cell r="I30" t="str">
            <v>02020112</v>
          </cell>
          <cell r="N30" t="str">
            <v>PROYECTO 21: AMPLIAR EL ALCANCE DEL  SISTEMA DE GESTIÓN DE CALIDAD</v>
          </cell>
          <cell r="O30">
            <v>10110101</v>
          </cell>
        </row>
        <row r="31">
          <cell r="H31" t="str">
            <v>Esp. Gerencia y Control de Riesgos</v>
          </cell>
          <cell r="I31" t="str">
            <v>02020113</v>
          </cell>
          <cell r="N31" t="str">
            <v>PROYECTO 22: UNIVERSIDAD ORIENTADA AL SERVICIO DE LA COMUNIDAD</v>
          </cell>
          <cell r="O31">
            <v>10110102</v>
          </cell>
        </row>
        <row r="32">
          <cell r="H32" t="str">
            <v>Posgrados Ciencias de la Salud</v>
          </cell>
          <cell r="I32" t="str">
            <v>02020199</v>
          </cell>
          <cell r="N32" t="str">
            <v>PROYECTO 23: SISTEMAS INTEGRADOS DE GESTIÓN</v>
          </cell>
          <cell r="O32">
            <v>10110103</v>
          </cell>
        </row>
        <row r="33">
          <cell r="H33" t="str">
            <v>Maestría Microbiología Molecular</v>
          </cell>
          <cell r="I33" t="str">
            <v>02020201</v>
          </cell>
          <cell r="N33" t="str">
            <v>PROYECTO 24: ORGANIZACIÓN Y GESTIÓN</v>
          </cell>
          <cell r="O33">
            <v>10120101</v>
          </cell>
        </row>
        <row r="34">
          <cell r="H34" t="str">
            <v>Facultad de Derecho Calendario A</v>
          </cell>
          <cell r="I34" t="str">
            <v>03010101</v>
          </cell>
          <cell r="N34" t="str">
            <v>PROYECTO 25: FUENTES DE FINANCIACIÓN Y ESTRATEGIAS DE FORTALECIMIENTO Y CONTROL FINANCIERO</v>
          </cell>
          <cell r="O34">
            <v>10120102</v>
          </cell>
        </row>
        <row r="35">
          <cell r="H35" t="str">
            <v>Facultad de derecho calendario B</v>
          </cell>
          <cell r="I35" t="str">
            <v>03010102</v>
          </cell>
          <cell r="N35" t="str">
            <v>PROYECTO 26: DESARROLLO DE LA INFRAESTRUCTURA</v>
          </cell>
          <cell r="O35">
            <v>10130101</v>
          </cell>
        </row>
        <row r="36">
          <cell r="H36" t="str">
            <v>Consultorio Jurídico</v>
          </cell>
          <cell r="I36" t="str">
            <v>03010103</v>
          </cell>
          <cell r="N36" t="str">
            <v>PROYECTO 27: GESTIÓN DE TIC</v>
          </cell>
          <cell r="O36">
            <v>10130102</v>
          </cell>
        </row>
        <row r="37">
          <cell r="H37" t="str">
            <v>Centro de conciliación</v>
          </cell>
          <cell r="I37" t="str">
            <v>03010104</v>
          </cell>
          <cell r="N37" t="str">
            <v>PROYECTO 28: MERCADEO Y FORTALECIMIENTO DE LA IMAGEN CORPORATIVA</v>
          </cell>
          <cell r="O37">
            <v>10140101</v>
          </cell>
        </row>
        <row r="38">
          <cell r="H38" t="str">
            <v>Tecnología en criminalística</v>
          </cell>
          <cell r="I38" t="str">
            <v>03040101</v>
          </cell>
          <cell r="N38" t="str">
            <v>HACIENDA MAJAVITA</v>
          </cell>
          <cell r="O38" t="str">
            <v>01150101</v>
          </cell>
        </row>
        <row r="39">
          <cell r="H39" t="str">
            <v>Especialización Crimin y Ciencias Forense</v>
          </cell>
          <cell r="I39" t="str">
            <v>03020101</v>
          </cell>
          <cell r="N39" t="str">
            <v>PROYECTOS DE CAFÉ MAJAVITA</v>
          </cell>
          <cell r="O39" t="str">
            <v>01150102</v>
          </cell>
        </row>
        <row r="40">
          <cell r="H40" t="str">
            <v>Esp.  en Derecho Administrativ</v>
          </cell>
          <cell r="I40" t="str">
            <v>03020102</v>
          </cell>
          <cell r="N40" t="str">
            <v>PROYECTO SEMOVIENTE MAJAVITA</v>
          </cell>
          <cell r="O40" t="str">
            <v>01150103</v>
          </cell>
        </row>
        <row r="41">
          <cell r="H41" t="str">
            <v>Esp.  en Derecho Comercial</v>
          </cell>
          <cell r="I41" t="str">
            <v>03020103</v>
          </cell>
          <cell r="N41" t="str">
            <v>PORYECTO VIVERO MAJAVITA</v>
          </cell>
          <cell r="O41" t="str">
            <v>01150104</v>
          </cell>
        </row>
        <row r="42">
          <cell r="H42" t="str">
            <v>Esp.  en Derecho Constitucional</v>
          </cell>
          <cell r="I42" t="str">
            <v>03020104</v>
          </cell>
          <cell r="N42" t="str">
            <v>GASTOS ADMINISTRATIVOS Y ACADÉMICOS</v>
          </cell>
          <cell r="O42" t="str">
            <v>03010102</v>
          </cell>
        </row>
        <row r="43">
          <cell r="H43" t="str">
            <v>Esp.  en Derecho de Familia</v>
          </cell>
          <cell r="I43" t="str">
            <v>03020105</v>
          </cell>
          <cell r="N43" t="str">
            <v>GASTOS AUTORIDADES NACIONALES</v>
          </cell>
          <cell r="O43" t="str">
            <v>03010103</v>
          </cell>
        </row>
        <row r="44">
          <cell r="H44" t="str">
            <v>Esp.  en Derecho Laboral</v>
          </cell>
          <cell r="I44" t="str">
            <v>03020106</v>
          </cell>
        </row>
        <row r="45">
          <cell r="H45" t="str">
            <v>Esp.  en Derecho Penal  y Crim</v>
          </cell>
          <cell r="I45" t="str">
            <v>03020107</v>
          </cell>
        </row>
        <row r="46">
          <cell r="H46" t="str">
            <v>Esp.  en Derecho Procesal</v>
          </cell>
          <cell r="I46" t="str">
            <v>03020108</v>
          </cell>
        </row>
        <row r="47">
          <cell r="H47" t="str">
            <v>Esp.  en Derecho Público Finan</v>
          </cell>
          <cell r="I47" t="str">
            <v>03020109</v>
          </cell>
        </row>
        <row r="48">
          <cell r="H48" t="str">
            <v>Esp.  en Toxicología Laboral</v>
          </cell>
          <cell r="I48" t="str">
            <v>03020110</v>
          </cell>
        </row>
        <row r="49">
          <cell r="H49" t="str">
            <v>Esp.  en Derecho Inmobiliario</v>
          </cell>
          <cell r="I49" t="str">
            <v>03020111</v>
          </cell>
        </row>
        <row r="50">
          <cell r="H50" t="str">
            <v>Esp.  en Derecho Público</v>
          </cell>
          <cell r="I50" t="str">
            <v>03020112</v>
          </cell>
        </row>
        <row r="51">
          <cell r="H51" t="str">
            <v>Esp.  en Seguridad Social</v>
          </cell>
          <cell r="I51" t="str">
            <v>03020113</v>
          </cell>
        </row>
        <row r="52">
          <cell r="H52" t="str">
            <v>Esp.  en Psicología Laboral</v>
          </cell>
          <cell r="I52" t="str">
            <v>03020114</v>
          </cell>
        </row>
        <row r="53">
          <cell r="H53" t="str">
            <v>Esp.  en Derechos Humanos</v>
          </cell>
          <cell r="I53" t="str">
            <v>03020115</v>
          </cell>
        </row>
        <row r="54">
          <cell r="H54" t="str">
            <v>Esp.  en Derecho Empresarial y</v>
          </cell>
          <cell r="I54" t="str">
            <v>03020116</v>
          </cell>
        </row>
        <row r="55">
          <cell r="H55" t="str">
            <v>Esp.  en Derecho Aduanero</v>
          </cell>
          <cell r="I55" t="str">
            <v>03020117</v>
          </cell>
        </row>
        <row r="56">
          <cell r="H56" t="str">
            <v>Esp.  en Contratación Estatal</v>
          </cell>
          <cell r="I56" t="str">
            <v>03020118</v>
          </cell>
        </row>
        <row r="57">
          <cell r="H57" t="str">
            <v>Esp.  en Gobierno Municipal</v>
          </cell>
          <cell r="I57" t="str">
            <v>03020119</v>
          </cell>
        </row>
        <row r="58">
          <cell r="H58" t="str">
            <v>Esp.  Administrativo Villavice</v>
          </cell>
          <cell r="I58" t="str">
            <v>03020120</v>
          </cell>
        </row>
        <row r="59">
          <cell r="H59" t="str">
            <v>Esp. Derecho en Tunja</v>
          </cell>
          <cell r="I59" t="str">
            <v>03020121</v>
          </cell>
        </row>
        <row r="60">
          <cell r="H60" t="str">
            <v>Esp. Ciencias Forences y Técnica probato</v>
          </cell>
          <cell r="I60" t="str">
            <v>03020122</v>
          </cell>
        </row>
        <row r="61">
          <cell r="H61" t="str">
            <v>Esp. Publico Financiero Villav</v>
          </cell>
          <cell r="I61" t="str">
            <v>03020123</v>
          </cell>
        </row>
        <row r="62">
          <cell r="H62" t="str">
            <v>Esp. Derecho Procesal Villavi</v>
          </cell>
          <cell r="I62" t="str">
            <v>03020124</v>
          </cell>
        </row>
        <row r="63">
          <cell r="H63" t="str">
            <v>Esp. Derecho Constitucional Florencia</v>
          </cell>
          <cell r="I63" t="str">
            <v>03020125</v>
          </cell>
        </row>
        <row r="64">
          <cell r="H64" t="str">
            <v>Maestría en derecho Procesal</v>
          </cell>
          <cell r="I64" t="str">
            <v>03020201</v>
          </cell>
        </row>
        <row r="65">
          <cell r="H65" t="str">
            <v>Maestría en Penal y Criminología</v>
          </cell>
          <cell r="I65" t="str">
            <v>03020202</v>
          </cell>
        </row>
        <row r="66">
          <cell r="H66" t="str">
            <v>Maestría en Derecho Administrativo</v>
          </cell>
          <cell r="I66" t="str">
            <v>03020203</v>
          </cell>
        </row>
        <row r="67">
          <cell r="H67" t="str">
            <v>Doctorado de Derecho</v>
          </cell>
          <cell r="I67" t="str">
            <v>03020301</v>
          </cell>
        </row>
        <row r="68">
          <cell r="H68" t="str">
            <v>Contaduría</v>
          </cell>
          <cell r="I68" t="str">
            <v>04010101</v>
          </cell>
        </row>
        <row r="69">
          <cell r="H69" t="str">
            <v>Economía</v>
          </cell>
          <cell r="I69" t="str">
            <v>04010102</v>
          </cell>
        </row>
        <row r="70">
          <cell r="H70" t="str">
            <v>Economía y Negocios Internacionales</v>
          </cell>
          <cell r="I70" t="str">
            <v>04010103</v>
          </cell>
        </row>
        <row r="71">
          <cell r="H71" t="str">
            <v>Administración de Empresas</v>
          </cell>
          <cell r="I71" t="str">
            <v>04010104</v>
          </cell>
        </row>
        <row r="72">
          <cell r="H72" t="str">
            <v>Administración Agropecuaria</v>
          </cell>
          <cell r="I72" t="str">
            <v>04010105</v>
          </cell>
        </row>
        <row r="73">
          <cell r="H73" t="str">
            <v>Ciencias Económicas Administrativas y Co</v>
          </cell>
          <cell r="I73" t="str">
            <v>04010106</v>
          </cell>
        </row>
        <row r="74">
          <cell r="H74" t="str">
            <v>Mercadeo</v>
          </cell>
          <cell r="I74" t="str">
            <v>04010107</v>
          </cell>
        </row>
        <row r="75">
          <cell r="H75" t="str">
            <v>Administración de Negocios Internacional</v>
          </cell>
          <cell r="I75" t="str">
            <v>04010108</v>
          </cell>
        </row>
        <row r="76">
          <cell r="H76" t="str">
            <v>Esp.  en Admin Estrate Crol In</v>
          </cell>
          <cell r="I76" t="str">
            <v>04020101</v>
          </cell>
        </row>
        <row r="77">
          <cell r="H77" t="str">
            <v>Esp.  Control Fiscal</v>
          </cell>
          <cell r="I77" t="str">
            <v>04020102</v>
          </cell>
        </row>
        <row r="78">
          <cell r="H78" t="str">
            <v>Esp. en Gerencia Financiera</v>
          </cell>
          <cell r="I78" t="str">
            <v>04020103</v>
          </cell>
        </row>
        <row r="79">
          <cell r="H79" t="str">
            <v>Esp.  en Gcia Financiera Siste</v>
          </cell>
          <cell r="I79" t="str">
            <v>04020104</v>
          </cell>
        </row>
        <row r="80">
          <cell r="H80" t="str">
            <v>Esp.  Gcia Fciera Énfasis Inte</v>
          </cell>
          <cell r="I80" t="str">
            <v>04020105</v>
          </cell>
        </row>
        <row r="81">
          <cell r="H81" t="str">
            <v>Esp.  en Gestión Tributaría</v>
          </cell>
          <cell r="I81" t="str">
            <v>04020106</v>
          </cell>
        </row>
        <row r="82">
          <cell r="H82" t="str">
            <v>Esp.  en Revisoría Fiscal</v>
          </cell>
          <cell r="I82" t="str">
            <v>04020107</v>
          </cell>
        </row>
        <row r="83">
          <cell r="H83" t="str">
            <v>Esp.  en Gcia Énfasis Inal</v>
          </cell>
          <cell r="I83" t="str">
            <v>04020108</v>
          </cell>
        </row>
        <row r="84">
          <cell r="H84" t="str">
            <v>Esp.  en Gerencia Tributaría</v>
          </cell>
          <cell r="I84" t="str">
            <v>04020109</v>
          </cell>
        </row>
        <row r="85">
          <cell r="H85" t="str">
            <v>Esp.  Gtiòn Proy Inv.</v>
          </cell>
          <cell r="I85" t="str">
            <v>04020110</v>
          </cell>
        </row>
        <row r="86">
          <cell r="H86" t="str">
            <v>Esp.  en Proyectos de Inv.</v>
          </cell>
          <cell r="I86" t="str">
            <v>04020111</v>
          </cell>
        </row>
        <row r="87">
          <cell r="H87" t="str">
            <v>Esp.  en Administración Financ</v>
          </cell>
          <cell r="I87" t="str">
            <v>04020112</v>
          </cell>
        </row>
        <row r="88">
          <cell r="H88" t="str">
            <v>Esp.  en Finanzas Bursátiles</v>
          </cell>
          <cell r="I88" t="str">
            <v>04020113</v>
          </cell>
        </row>
        <row r="89">
          <cell r="H89" t="str">
            <v>Esp.  en Gcia de Recursos Huma</v>
          </cell>
          <cell r="I89" t="str">
            <v>04020114</v>
          </cell>
        </row>
        <row r="90">
          <cell r="H90" t="str">
            <v>Esp.  Gerencia Talento Humano</v>
          </cell>
          <cell r="I90" t="str">
            <v>04020115</v>
          </cell>
        </row>
        <row r="91">
          <cell r="H91" t="str">
            <v>Esp.  Ngcios Inles énfasis Log</v>
          </cell>
          <cell r="I91" t="str">
            <v>04020116</v>
          </cell>
        </row>
        <row r="92">
          <cell r="H92" t="str">
            <v>Esp.  en Mercadeo de Capitales</v>
          </cell>
          <cell r="I92" t="str">
            <v>04020117</v>
          </cell>
        </row>
        <row r="93">
          <cell r="H93" t="str">
            <v>Esp. Gerencia empresarial</v>
          </cell>
          <cell r="I93" t="str">
            <v>04020118</v>
          </cell>
        </row>
        <row r="94">
          <cell r="H94" t="str">
            <v>Maestría en Contaduría</v>
          </cell>
          <cell r="I94" t="str">
            <v>04020301</v>
          </cell>
        </row>
        <row r="95">
          <cell r="H95" t="str">
            <v>Maestría en Mercadeo</v>
          </cell>
          <cell r="I95" t="str">
            <v>04030101</v>
          </cell>
        </row>
        <row r="96">
          <cell r="H96" t="str">
            <v>Maestría en Gestión Empresarial</v>
          </cell>
          <cell r="I96" t="str">
            <v>04030102</v>
          </cell>
        </row>
        <row r="97">
          <cell r="H97" t="str">
            <v>Ingeniería Ambiental</v>
          </cell>
          <cell r="I97" t="str">
            <v>05010101</v>
          </cell>
        </row>
        <row r="98">
          <cell r="H98" t="str">
            <v>Ingeniería Comercial</v>
          </cell>
          <cell r="I98" t="str">
            <v>05010102</v>
          </cell>
        </row>
        <row r="99">
          <cell r="H99" t="str">
            <v>Ingeniería de Sistemas e Informática</v>
          </cell>
          <cell r="I99" t="str">
            <v>05010103</v>
          </cell>
        </row>
        <row r="100">
          <cell r="H100" t="str">
            <v>Ingeniería Industrial</v>
          </cell>
          <cell r="I100" t="str">
            <v>05010104</v>
          </cell>
        </row>
        <row r="101">
          <cell r="H101" t="str">
            <v>Ingeniería Mecánica</v>
          </cell>
          <cell r="I101" t="str">
            <v>05010105</v>
          </cell>
        </row>
        <row r="102">
          <cell r="H102" t="str">
            <v>Ingeniería Metalúrgica</v>
          </cell>
          <cell r="I102" t="str">
            <v>05010106</v>
          </cell>
        </row>
        <row r="103">
          <cell r="H103" t="str">
            <v>Ingeniería Financiera</v>
          </cell>
          <cell r="I103" t="str">
            <v>05010107</v>
          </cell>
        </row>
        <row r="104">
          <cell r="H104" t="str">
            <v>Ingeniería Civil</v>
          </cell>
          <cell r="I104" t="str">
            <v>05010108</v>
          </cell>
        </row>
        <row r="105">
          <cell r="H105" t="str">
            <v>Esp.  en Mercadeo</v>
          </cell>
          <cell r="I105" t="str">
            <v>05020101</v>
          </cell>
        </row>
        <row r="106">
          <cell r="H106" t="str">
            <v>Esp.  en Alta Gerencia</v>
          </cell>
          <cell r="I106" t="str">
            <v>05020102</v>
          </cell>
        </row>
        <row r="107">
          <cell r="H107" t="str">
            <v>Esp.  en Mercadeo Agropecuario</v>
          </cell>
          <cell r="I107" t="str">
            <v>05020103</v>
          </cell>
        </row>
        <row r="108">
          <cell r="H108" t="str">
            <v>Esp.  en Gestión del Dsllo Agr</v>
          </cell>
          <cell r="I108" t="str">
            <v>05020104</v>
          </cell>
        </row>
        <row r="109">
          <cell r="H109" t="str">
            <v>Esp.  Gcia de Calidad Pdtos y</v>
          </cell>
          <cell r="I109" t="str">
            <v>05020105</v>
          </cell>
        </row>
        <row r="110">
          <cell r="H110" t="str">
            <v>Esp.  en Soldadura</v>
          </cell>
          <cell r="I110" t="str">
            <v>05020106</v>
          </cell>
        </row>
        <row r="111">
          <cell r="H111" t="str">
            <v>Esp.  en Gerencia Ambiental</v>
          </cell>
          <cell r="I111" t="str">
            <v>05020107</v>
          </cell>
        </row>
        <row r="112">
          <cell r="H112" t="str">
            <v>Maestría en Ingeniería</v>
          </cell>
          <cell r="I112" t="str">
            <v>05020201</v>
          </cell>
        </row>
        <row r="113">
          <cell r="H113" t="str">
            <v>Licenciatura en Biología y Química</v>
          </cell>
          <cell r="I113" t="str">
            <v>06010101</v>
          </cell>
        </row>
        <row r="114">
          <cell r="H114" t="str">
            <v>Licenciatura en Matemáticas</v>
          </cell>
          <cell r="I114" t="str">
            <v>06010102</v>
          </cell>
        </row>
        <row r="115">
          <cell r="H115" t="str">
            <v>Licenciatura Ed. Básica enf en Naturales</v>
          </cell>
          <cell r="I115" t="str">
            <v>06010103</v>
          </cell>
        </row>
        <row r="116">
          <cell r="H116" t="str">
            <v>Licenciatura en Ciencias Sociales</v>
          </cell>
          <cell r="I116" t="str">
            <v>06010201</v>
          </cell>
        </row>
        <row r="117">
          <cell r="H117" t="str">
            <v>Licenciatura Ed Básica enf  Cie Sociales</v>
          </cell>
          <cell r="I117" t="str">
            <v>06010202</v>
          </cell>
        </row>
        <row r="118">
          <cell r="H118" t="str">
            <v>Licenciatura en Filología</v>
          </cell>
          <cell r="I118" t="str">
            <v>06010301</v>
          </cell>
        </row>
        <row r="119">
          <cell r="H119" t="str">
            <v>Licenciatura en Ed. Básica enf Humanidad</v>
          </cell>
          <cell r="I119" t="str">
            <v>06010302</v>
          </cell>
        </row>
        <row r="120">
          <cell r="H120" t="str">
            <v>Licenciatura en Educación Física</v>
          </cell>
          <cell r="I120" t="str">
            <v>06010401</v>
          </cell>
        </row>
        <row r="121">
          <cell r="H121" t="str">
            <v>Licenciatura Ed. Básica enf Ed Física Re</v>
          </cell>
          <cell r="I121" t="str">
            <v>06010402</v>
          </cell>
        </row>
        <row r="122">
          <cell r="H122" t="str">
            <v>Licenciatura en Pedagogía Infantil</v>
          </cell>
          <cell r="I122" t="str">
            <v>06010501</v>
          </cell>
        </row>
        <row r="123">
          <cell r="H123" t="str">
            <v>Esp.  en Gerencia y Proyección</v>
          </cell>
          <cell r="I123" t="str">
            <v>06020101</v>
          </cell>
        </row>
        <row r="124">
          <cell r="H124" t="str">
            <v>Esp.  en Docencia Universitaria</v>
          </cell>
          <cell r="I124" t="str">
            <v>06020102</v>
          </cell>
        </row>
        <row r="125">
          <cell r="H125" t="str">
            <v>Esp.  en Informática Educativa</v>
          </cell>
          <cell r="I125" t="str">
            <v>06020103</v>
          </cell>
        </row>
        <row r="126">
          <cell r="H126" t="str">
            <v>Esp.  en Educación Ambiental</v>
          </cell>
          <cell r="I126" t="str">
            <v>06020104</v>
          </cell>
        </row>
        <row r="127">
          <cell r="H127" t="str">
            <v>Esp.  en Didáctica de la Matem</v>
          </cell>
          <cell r="I127" t="str">
            <v>06020105</v>
          </cell>
        </row>
        <row r="128">
          <cell r="H128" t="str">
            <v>Esp.  Eñanza de Ciencia Social</v>
          </cell>
          <cell r="I128" t="str">
            <v>06020106</v>
          </cell>
        </row>
        <row r="129">
          <cell r="H129" t="str">
            <v>Especialización en Derecho Educativo</v>
          </cell>
          <cell r="I129" t="str">
            <v>06020107</v>
          </cell>
        </row>
        <row r="130">
          <cell r="H130" t="str">
            <v>Especialización en Educación para la Paz</v>
          </cell>
          <cell r="I130" t="str">
            <v>06020108</v>
          </cell>
        </row>
        <row r="131">
          <cell r="H131" t="str">
            <v>Especialización en Psicología Educativa</v>
          </cell>
          <cell r="I131" t="str">
            <v>06020109</v>
          </cell>
        </row>
        <row r="132">
          <cell r="H132" t="str">
            <v>Maestría en Ciencias de la Educación</v>
          </cell>
          <cell r="I132" t="str">
            <v>06030101</v>
          </cell>
        </row>
        <row r="133">
          <cell r="H133" t="str">
            <v>Maestría en Didácticas de Lenguas Extran</v>
          </cell>
          <cell r="I133" t="str">
            <v>06030102</v>
          </cell>
        </row>
        <row r="134">
          <cell r="H134" t="str">
            <v>Centro de Lenguas Extranjeras CLEUL</v>
          </cell>
          <cell r="I134" t="str">
            <v>06040101</v>
          </cell>
        </row>
        <row r="135">
          <cell r="H135" t="str">
            <v>Centro de practica social</v>
          </cell>
          <cell r="I135" t="str">
            <v>06040102</v>
          </cell>
        </row>
        <row r="136">
          <cell r="H136" t="str">
            <v>Filosofía del derecho</v>
          </cell>
          <cell r="I136" t="str">
            <v>07010101</v>
          </cell>
        </row>
        <row r="137">
          <cell r="H137" t="str">
            <v>Esp.  en Filosofía de Derecho</v>
          </cell>
          <cell r="I137" t="str">
            <v>07020101</v>
          </cell>
        </row>
        <row r="138">
          <cell r="H138" t="str">
            <v>Maestría en Filosofía</v>
          </cell>
          <cell r="I138" t="str">
            <v>07030101</v>
          </cell>
        </row>
        <row r="139">
          <cell r="H139" t="str">
            <v>Escuela de Capacitación a Docentes</v>
          </cell>
          <cell r="I139" t="str">
            <v>08010101</v>
          </cell>
        </row>
        <row r="140">
          <cell r="H140" t="str">
            <v>Organización de relaciones Internacional</v>
          </cell>
          <cell r="I140" t="str">
            <v>09010101</v>
          </cell>
        </row>
        <row r="141">
          <cell r="H141" t="str">
            <v>Tecnología en Veterinaria</v>
          </cell>
          <cell r="I141" t="str">
            <v>10010101</v>
          </cell>
        </row>
        <row r="142">
          <cell r="H142" t="str">
            <v>Zootecnia</v>
          </cell>
          <cell r="I142" t="str">
            <v>10010102</v>
          </cell>
        </row>
        <row r="143">
          <cell r="H143" t="str">
            <v>Dirección Centro de Investigaciones</v>
          </cell>
          <cell r="I143" t="str">
            <v>11010199</v>
          </cell>
        </row>
        <row r="144">
          <cell r="H144" t="str">
            <v>Hacienda Majavita</v>
          </cell>
          <cell r="I144" t="str">
            <v>12010101</v>
          </cell>
        </row>
        <row r="145">
          <cell r="H145" t="str">
            <v>Biblioteca Sede Centro</v>
          </cell>
          <cell r="I145" t="str">
            <v>88010101</v>
          </cell>
        </row>
        <row r="146">
          <cell r="H146" t="str">
            <v>Laboratorios</v>
          </cell>
          <cell r="I146" t="str">
            <v>88010102</v>
          </cell>
        </row>
        <row r="147">
          <cell r="H147" t="str">
            <v>Admisiones y Registro</v>
          </cell>
          <cell r="I147" t="str">
            <v>88010103</v>
          </cell>
        </row>
        <row r="148">
          <cell r="H148" t="str">
            <v>Audiovisuales</v>
          </cell>
          <cell r="I148" t="str">
            <v>88010104</v>
          </cell>
        </row>
        <row r="149">
          <cell r="H149" t="str">
            <v>Salas de Informática</v>
          </cell>
          <cell r="I149" t="str">
            <v>88010105</v>
          </cell>
        </row>
        <row r="150">
          <cell r="H150" t="str">
            <v>Publicaciones</v>
          </cell>
          <cell r="I150" t="str">
            <v>88010106</v>
          </cell>
        </row>
        <row r="151">
          <cell r="H151" t="str">
            <v>Biblioteca Sede Bosque</v>
          </cell>
          <cell r="I151" t="str">
            <v>88010107</v>
          </cell>
        </row>
        <row r="152">
          <cell r="H152" t="str">
            <v>Área de salud</v>
          </cell>
          <cell r="I152" t="str">
            <v>89010101</v>
          </cell>
        </row>
        <row r="153">
          <cell r="H153" t="str">
            <v>Área de Cultura</v>
          </cell>
          <cell r="I153" t="str">
            <v>89010102</v>
          </cell>
        </row>
        <row r="154">
          <cell r="H154" t="str">
            <v>Área de desarrollo Humano</v>
          </cell>
          <cell r="I154" t="str">
            <v>89010103</v>
          </cell>
        </row>
        <row r="155">
          <cell r="H155" t="str">
            <v>Área de promoción Socioeconómica</v>
          </cell>
          <cell r="I155" t="str">
            <v>89010104</v>
          </cell>
        </row>
        <row r="156">
          <cell r="H156" t="str">
            <v>Área de Recreación y Deporte</v>
          </cell>
          <cell r="I156" t="str">
            <v>89010105</v>
          </cell>
        </row>
        <row r="157">
          <cell r="H157" t="str">
            <v>Sala General</v>
          </cell>
          <cell r="I157" t="str">
            <v>90010101</v>
          </cell>
        </row>
        <row r="158">
          <cell r="H158" t="str">
            <v>Consiliatura</v>
          </cell>
          <cell r="I158" t="str">
            <v>90010102</v>
          </cell>
        </row>
        <row r="159">
          <cell r="H159" t="str">
            <v>Presidencia Nacional</v>
          </cell>
          <cell r="I159" t="str">
            <v>90010103</v>
          </cell>
        </row>
        <row r="160">
          <cell r="H160" t="str">
            <v>Rectoría Nacional</v>
          </cell>
          <cell r="I160" t="str">
            <v>90010104</v>
          </cell>
        </row>
        <row r="161">
          <cell r="H161" t="str">
            <v>Secretaria General</v>
          </cell>
          <cell r="I161" t="str">
            <v>90010105</v>
          </cell>
        </row>
        <row r="162">
          <cell r="H162" t="str">
            <v>Censoria Nacional</v>
          </cell>
          <cell r="I162" t="str">
            <v>90010106</v>
          </cell>
        </row>
        <row r="163">
          <cell r="H163" t="str">
            <v>Planeación Nacional</v>
          </cell>
          <cell r="I163" t="str">
            <v>90010107</v>
          </cell>
        </row>
        <row r="164">
          <cell r="H164" t="str">
            <v>Revisoría Fiscal</v>
          </cell>
          <cell r="I164" t="str">
            <v>90010108</v>
          </cell>
        </row>
        <row r="165">
          <cell r="H165" t="str">
            <v>Tribunal de Honor</v>
          </cell>
          <cell r="I165" t="str">
            <v>90010109</v>
          </cell>
        </row>
        <row r="166">
          <cell r="H166" t="str">
            <v>Dirección Nacional TIC</v>
          </cell>
          <cell r="I166" t="str">
            <v>90010110</v>
          </cell>
        </row>
        <row r="167">
          <cell r="H167" t="str">
            <v>Dirección Nacional Calidad</v>
          </cell>
          <cell r="I167" t="str">
            <v>90010111</v>
          </cell>
        </row>
        <row r="168">
          <cell r="H168" t="str">
            <v>Consejo Directivo</v>
          </cell>
          <cell r="I168" t="str">
            <v>91010101</v>
          </cell>
        </row>
        <row r="169">
          <cell r="H169" t="str">
            <v>Presidencia Delegada</v>
          </cell>
          <cell r="I169" t="str">
            <v>91010102</v>
          </cell>
        </row>
        <row r="170">
          <cell r="H170" t="str">
            <v>Rectoría Seccional</v>
          </cell>
          <cell r="I170" t="str">
            <v>91010103</v>
          </cell>
        </row>
        <row r="171">
          <cell r="H171" t="str">
            <v>Secretaria Seccional</v>
          </cell>
          <cell r="I171" t="str">
            <v>91010104</v>
          </cell>
        </row>
        <row r="172">
          <cell r="H172" t="str">
            <v>Censoria Delegada</v>
          </cell>
          <cell r="I172" t="str">
            <v>91010105</v>
          </cell>
        </row>
        <row r="173">
          <cell r="H173" t="str">
            <v>Planeación Seccional</v>
          </cell>
          <cell r="I173" t="str">
            <v>91010106</v>
          </cell>
        </row>
        <row r="174">
          <cell r="H174" t="str">
            <v>Auditoría Interna</v>
          </cell>
          <cell r="I174" t="str">
            <v>91010107</v>
          </cell>
        </row>
        <row r="175">
          <cell r="H175" t="str">
            <v>Oficina Jurídica</v>
          </cell>
          <cell r="I175" t="str">
            <v>91010108</v>
          </cell>
        </row>
        <row r="176">
          <cell r="H176" t="str">
            <v>Sistemas y Comunicaciones</v>
          </cell>
          <cell r="I176" t="str">
            <v>91010109</v>
          </cell>
        </row>
        <row r="177">
          <cell r="H177" t="str">
            <v>Dirección de Bienestar</v>
          </cell>
          <cell r="I177" t="str">
            <v>91010110</v>
          </cell>
        </row>
        <row r="178">
          <cell r="H178" t="str">
            <v>SGC - Oficina de Sistema de Gestión de C</v>
          </cell>
          <cell r="I178" t="str">
            <v>91010111</v>
          </cell>
        </row>
        <row r="179">
          <cell r="H179" t="str">
            <v>Oficina de Acreditación</v>
          </cell>
          <cell r="I179" t="str">
            <v>91010112</v>
          </cell>
        </row>
        <row r="180">
          <cell r="H180" t="str">
            <v>Oficina de Personal</v>
          </cell>
          <cell r="I180" t="str">
            <v>91020101</v>
          </cell>
        </row>
        <row r="181">
          <cell r="H181" t="str">
            <v>Oficina Dirección Financiera-Sindicatura</v>
          </cell>
          <cell r="I181" t="str">
            <v>91030101</v>
          </cell>
        </row>
        <row r="182">
          <cell r="H182" t="str">
            <v>Almacén</v>
          </cell>
          <cell r="I182" t="str">
            <v>91030102</v>
          </cell>
        </row>
        <row r="183">
          <cell r="H183" t="str">
            <v>Cartera</v>
          </cell>
          <cell r="I183" t="str">
            <v>91030103</v>
          </cell>
        </row>
        <row r="184">
          <cell r="H184" t="str">
            <v>Contabilidad</v>
          </cell>
          <cell r="I184" t="str">
            <v>91030104</v>
          </cell>
        </row>
        <row r="185">
          <cell r="H185" t="str">
            <v>Presupuesto</v>
          </cell>
          <cell r="I185" t="str">
            <v>91030105</v>
          </cell>
        </row>
        <row r="186">
          <cell r="H186" t="str">
            <v>Tesorería</v>
          </cell>
          <cell r="I186" t="str">
            <v>91030106</v>
          </cell>
        </row>
        <row r="187">
          <cell r="H187" t="str">
            <v>Oficina Dirección Administrativa</v>
          </cell>
          <cell r="I187" t="str">
            <v>91040101</v>
          </cell>
        </row>
        <row r="188">
          <cell r="H188" t="str">
            <v>Compras</v>
          </cell>
          <cell r="I188" t="str">
            <v>91040102</v>
          </cell>
        </row>
        <row r="189">
          <cell r="H189" t="str">
            <v>Servicios Generales</v>
          </cell>
          <cell r="I189" t="str">
            <v>91040103</v>
          </cell>
        </row>
        <row r="190">
          <cell r="H190" t="str">
            <v>Seguridad y Vigilancia</v>
          </cell>
          <cell r="I190" t="str">
            <v>91040104</v>
          </cell>
        </row>
        <row r="191">
          <cell r="H191" t="str">
            <v>Mercadeo</v>
          </cell>
          <cell r="I191" t="str">
            <v>91040105</v>
          </cell>
        </row>
      </sheetData>
      <sheetData sheetId="1">
        <row r="4">
          <cell r="B4" t="str">
            <v>(Arrend.) Acueductos Plantas y Redes</v>
          </cell>
        </row>
        <row r="5">
          <cell r="B5" t="str">
            <v>(Arrend.) Construcciones Y Edificaciones</v>
          </cell>
        </row>
        <row r="6">
          <cell r="B6" t="str">
            <v>(Arrend.) De Terrenos</v>
          </cell>
        </row>
        <row r="7">
          <cell r="B7" t="str">
            <v>(Arrend.) Equipo de Computo</v>
          </cell>
        </row>
        <row r="8">
          <cell r="B8" t="str">
            <v>(Arrend.) Equipo Medico y de Laboratorio</v>
          </cell>
        </row>
        <row r="9">
          <cell r="B9" t="str">
            <v>(Arrend.) Flota y Equipo de Transporte</v>
          </cell>
        </row>
        <row r="10">
          <cell r="B10" t="str">
            <v>(Arrend.) Maquinaria y Equipo</v>
          </cell>
        </row>
        <row r="11">
          <cell r="B11" t="str">
            <v>(Arrend.) Muebles y Equipo de Oficina</v>
          </cell>
        </row>
        <row r="12">
          <cell r="B12" t="str">
            <v>(Arrend.) Otros Arrendamientos</v>
          </cell>
        </row>
        <row r="13">
          <cell r="B13" t="str">
            <v>(Arrend.) Telecomunicaciones Y Radio</v>
          </cell>
        </row>
        <row r="14">
          <cell r="B14" t="str">
            <v>(capacit bienestar social y estimulos) Capacitacion Personal Administrativo</v>
          </cell>
        </row>
        <row r="15">
          <cell r="B15" t="str">
            <v>(contri y afi) Afiliaciones Y Sostenimiento</v>
          </cell>
        </row>
        <row r="16">
          <cell r="B16" t="str">
            <v>(contri y afi) Contribuciones</v>
          </cell>
        </row>
        <row r="17">
          <cell r="B17" t="str">
            <v>(docentes sin vinculo laboral) Docentes</v>
          </cell>
        </row>
        <row r="18">
          <cell r="B18" t="str">
            <v>(eventos culturales) Actividades Culturales y Cívicas</v>
          </cell>
        </row>
        <row r="19">
          <cell r="B19" t="str">
            <v>(eventos culturales) Actividades Deportivas</v>
          </cell>
        </row>
        <row r="20">
          <cell r="B20" t="str">
            <v>(eventos culturales) Eventos Especiales Y Celebraciones</v>
          </cell>
        </row>
        <row r="21">
          <cell r="B21" t="str">
            <v>(eventos culturales) Gastos Ceremoniales de Grado</v>
          </cell>
        </row>
        <row r="22">
          <cell r="B22" t="str">
            <v>(fotocopias y papeleria) Diplomas</v>
          </cell>
        </row>
        <row r="23">
          <cell r="B23" t="str">
            <v>(fotocopias y papeleria) Utiles Papeleria y Fotocopias</v>
          </cell>
        </row>
        <row r="24">
          <cell r="B24" t="str">
            <v>(gastos convenios) Gastos Convenios</v>
          </cell>
        </row>
        <row r="25">
          <cell r="B25" t="str">
            <v>(Gtos de Viaje) Alojamiento Y Manutencion - Viaticos</v>
          </cell>
        </row>
        <row r="26">
          <cell r="B26" t="str">
            <v>(Gtos de Viaje) Pasajaes Terrestres</v>
          </cell>
        </row>
        <row r="27">
          <cell r="B27" t="str">
            <v>(Gtos de Viaje) Pasajes Aereos</v>
          </cell>
        </row>
        <row r="28">
          <cell r="B28" t="str">
            <v>(gastos de representacion) Gastos de Representacion</v>
          </cell>
        </row>
        <row r="29">
          <cell r="B29" t="str">
            <v>(gtos legales) Notariales</v>
          </cell>
        </row>
        <row r="30">
          <cell r="B30" t="str">
            <v>(gtos legales) Tramites y Licencias</v>
          </cell>
        </row>
        <row r="31">
          <cell r="B31" t="str">
            <v>(Hon) Asesoria Financiera</v>
          </cell>
        </row>
        <row r="32">
          <cell r="B32" t="str">
            <v>(Hon) Asesoria Juridica</v>
          </cell>
        </row>
        <row r="33">
          <cell r="B33" t="str">
            <v>(Hon) Asesoria Técnica</v>
          </cell>
        </row>
        <row r="34">
          <cell r="B34" t="str">
            <v>(Imptos) Estampillas Pro Hospital Universitario</v>
          </cell>
        </row>
        <row r="35">
          <cell r="B35" t="str">
            <v>(Imptos) Estampillas Procultura</v>
          </cell>
        </row>
        <row r="36">
          <cell r="B36" t="str">
            <v>(Imptos) Estampillas Pro-Dot y Des Tercera Edad</v>
          </cell>
        </row>
        <row r="37">
          <cell r="B37" t="str">
            <v>(Imptos) Industria y Comercio</v>
          </cell>
        </row>
        <row r="38">
          <cell r="B38" t="str">
            <v>(Imptos) Propiedad Raiz</v>
          </cell>
        </row>
        <row r="39">
          <cell r="B39" t="str">
            <v>(Imptos) Timbres</v>
          </cell>
        </row>
        <row r="40">
          <cell r="B40" t="str">
            <v>(Imptos) Valorizacion</v>
          </cell>
        </row>
        <row r="41">
          <cell r="B41" t="str">
            <v>(Imptos) Vehiculos</v>
          </cell>
        </row>
        <row r="42">
          <cell r="B42" t="str">
            <v>(inversiones) Activos menores (2) Salarios minimos</v>
          </cell>
        </row>
        <row r="43">
          <cell r="B43" t="str">
            <v>(Mante. y Repa) Acueductos Plantas y Redes</v>
          </cell>
        </row>
        <row r="44">
          <cell r="B44" t="str">
            <v>(Mante. y Repa) Arreglos Ornamentales</v>
          </cell>
        </row>
        <row r="45">
          <cell r="B45" t="str">
            <v>(Mante. y Repa) Construcciones Y Edificaciones</v>
          </cell>
        </row>
        <row r="46">
          <cell r="B46" t="str">
            <v>(Mante. y Repa) De Terrenos</v>
          </cell>
        </row>
        <row r="47">
          <cell r="B47" t="str">
            <v>(Mante. y Repa) Equipo de Computo</v>
          </cell>
        </row>
        <row r="48">
          <cell r="B48" t="str">
            <v>(Mante. y Repa) Equipo Medico y de Laboratorio</v>
          </cell>
        </row>
        <row r="49">
          <cell r="B49" t="str">
            <v>(Mante. y Repa) Flota y Equipo de Transporte</v>
          </cell>
        </row>
        <row r="50">
          <cell r="B50" t="str">
            <v>(Mante. y Repa) Maquinaria y Equipo</v>
          </cell>
        </row>
        <row r="51">
          <cell r="B51" t="str">
            <v>(Mante. y Repa) Muebles y Equipo de Oficina</v>
          </cell>
        </row>
        <row r="52">
          <cell r="B52" t="str">
            <v>(Mante. y Repa) Otros Mantenimientos y Reparaciones</v>
          </cell>
        </row>
        <row r="53">
          <cell r="B53" t="str">
            <v>(Mante. y Repa) Repaciones Locativas</v>
          </cell>
        </row>
        <row r="54">
          <cell r="B54" t="str">
            <v>(Mante. y Repa) Telecomunicaciones Y Radio</v>
          </cell>
        </row>
        <row r="55">
          <cell r="B55" t="str">
            <v>(Materia y Sumi) Armamento De Vigilancia</v>
          </cell>
        </row>
        <row r="56">
          <cell r="B56" t="str">
            <v>(Materia y Sumi) Banderas Y Escudos</v>
          </cell>
        </row>
        <row r="57">
          <cell r="B57" t="str">
            <v>(Materia y Sumi) Elementos de Computador Y Telecomunicaio</v>
          </cell>
        </row>
        <row r="58">
          <cell r="B58" t="str">
            <v>(Materia y Sumi) Elementos de Ferreteria</v>
          </cell>
        </row>
        <row r="59">
          <cell r="B59" t="str">
            <v>(Materia y Sumi) Elementos de Fotografia Y Audiovisuales</v>
          </cell>
        </row>
        <row r="60">
          <cell r="B60" t="str">
            <v>(Materia y Sumi) Elementos de Imprenta</v>
          </cell>
        </row>
        <row r="61">
          <cell r="B61" t="str">
            <v>(Materia y Sumi) Elementos de Lenceria Y Roperia</v>
          </cell>
        </row>
        <row r="62">
          <cell r="B62" t="str">
            <v>(Materia y Sumi) Elementos Electricos Y Electronicos</v>
          </cell>
        </row>
        <row r="63">
          <cell r="B63" t="str">
            <v>(Materia y Sumi) Emvases y Empaques</v>
          </cell>
        </row>
        <row r="64">
          <cell r="B64" t="str">
            <v>(Materia y Sumi) Herramientas</v>
          </cell>
        </row>
        <row r="65">
          <cell r="B65" t="str">
            <v>(Materia y Sumi) Repuestos en General</v>
          </cell>
        </row>
        <row r="66">
          <cell r="B66" t="str">
            <v>(gtos generales) Combustibles y lubricantes</v>
          </cell>
        </row>
        <row r="67">
          <cell r="B67" t="str">
            <v>(gtos generales) Correo Porte y Telegramas</v>
          </cell>
        </row>
        <row r="68">
          <cell r="B68" t="str">
            <v>(gtos generales) Fondo de Sostenibilidad Icetex</v>
          </cell>
        </row>
        <row r="69">
          <cell r="B69" t="str">
            <v>(gtos generales) Gastos Funebres</v>
          </cell>
        </row>
        <row r="70">
          <cell r="B70" t="str">
            <v>(gtos generales) Gastos Medicos y Drogas</v>
          </cell>
        </row>
        <row r="71">
          <cell r="B71" t="str">
            <v>(gtos generales) Obsequios Premios y Distinciones</v>
          </cell>
        </row>
        <row r="72">
          <cell r="B72" t="str">
            <v>(gtos generales) Parqueaderos</v>
          </cell>
        </row>
        <row r="73">
          <cell r="B73" t="str">
            <v>(gtos generales) Taxis y Buses</v>
          </cell>
        </row>
        <row r="74">
          <cell r="B74" t="str">
            <v>(seguridad industrial) Seguridad Induatrial y Señalizaciones</v>
          </cell>
        </row>
        <row r="75">
          <cell r="B75" t="str">
            <v>(seguros) Corriente Debil</v>
          </cell>
        </row>
        <row r="76">
          <cell r="B76" t="str">
            <v>(seguros) Cumplimiento</v>
          </cell>
        </row>
        <row r="77">
          <cell r="B77" t="str">
            <v>(seguros) Flota y Equipo de Transporte</v>
          </cell>
        </row>
        <row r="78">
          <cell r="B78" t="str">
            <v>(seguros) Incendio</v>
          </cell>
        </row>
        <row r="79">
          <cell r="B79" t="str">
            <v>(seguros) Lucro Cesante</v>
          </cell>
        </row>
        <row r="80">
          <cell r="B80" t="str">
            <v>(seguros) Manejo</v>
          </cell>
        </row>
        <row r="81">
          <cell r="B81" t="str">
            <v>(seguros) Obligatorio de Accidente</v>
          </cell>
        </row>
        <row r="82">
          <cell r="B82" t="str">
            <v>(seguros) Otros Seguros</v>
          </cell>
        </row>
        <row r="83">
          <cell r="B83" t="str">
            <v xml:space="preserve">(seguros) Poliza Estudiantil    </v>
          </cell>
        </row>
        <row r="84">
          <cell r="B84" t="str">
            <v>(seguros) Responsabilidad Civil</v>
          </cell>
        </row>
        <row r="85">
          <cell r="B85" t="str">
            <v>(seguros) Rotura de Maquina</v>
          </cell>
        </row>
        <row r="86">
          <cell r="B86" t="str">
            <v>(seguros) Sustraccion y Hurto</v>
          </cell>
        </row>
        <row r="87">
          <cell r="B87" t="str">
            <v>(seguros) Terremoto</v>
          </cell>
        </row>
        <row r="88">
          <cell r="B88" t="str">
            <v>(seguros) Transporte de Mercancia</v>
          </cell>
        </row>
        <row r="89">
          <cell r="B89" t="str">
            <v>(Serv. aseo y cafeteria) Casino Y Restaurante</v>
          </cell>
        </row>
        <row r="90">
          <cell r="B90" t="str">
            <v>(Serv. aseo y cafeteria) Servicios de Aseo</v>
          </cell>
        </row>
        <row r="91">
          <cell r="B91" t="str">
            <v>(servicios de aseo lavanderia y cafeteria) Elemetos de Aseo y Cafeteria</v>
          </cell>
        </row>
        <row r="92">
          <cell r="B92" t="str">
            <v>(Serv. publicos) Acueducto Y Alcantarillado</v>
          </cell>
        </row>
        <row r="93">
          <cell r="B93" t="str">
            <v>(Serv. publicos) Aseo</v>
          </cell>
        </row>
        <row r="94">
          <cell r="B94" t="str">
            <v>(Serv. publicos) Energia Electrica</v>
          </cell>
        </row>
        <row r="95">
          <cell r="B95" t="str">
            <v>(Serv. publicos) Gas</v>
          </cell>
        </row>
        <row r="96">
          <cell r="B96" t="str">
            <v>(Serv. publicos) Internet</v>
          </cell>
        </row>
        <row r="97">
          <cell r="B97" t="str">
            <v>(Serv. publicos) Telefono</v>
          </cell>
        </row>
        <row r="98">
          <cell r="B98" t="str">
            <v>(Serv. publicos) Telefono Celular</v>
          </cell>
        </row>
        <row r="99">
          <cell r="B99" t="str">
            <v>(Serv. publicos) Tv Satelital</v>
          </cell>
        </row>
        <row r="100">
          <cell r="B100" t="str">
            <v>(Serv. Tecn)Asistencia Tenica</v>
          </cell>
        </row>
        <row r="101">
          <cell r="B101" t="str">
            <v>(Serv. Tecn)Encuadernacion Y Empaste</v>
          </cell>
        </row>
        <row r="102">
          <cell r="B102" t="str">
            <v>(Serv. Tecn)Grabacion y Produccion</v>
          </cell>
        </row>
        <row r="103">
          <cell r="B103" t="str">
            <v>(Serv. Tecn)Inhumacion de Cadaveres</v>
          </cell>
        </row>
        <row r="104">
          <cell r="B104" t="str">
            <v>(Serv. Tecn)Instructores - Talleristas de Bienestar</v>
          </cell>
        </row>
        <row r="105">
          <cell r="B105" t="str">
            <v>(Serv. Tecn)Microfilmacion</v>
          </cell>
        </row>
        <row r="106">
          <cell r="B106" t="str">
            <v>(Serv. Tecn)Musica Ambiental</v>
          </cell>
        </row>
        <row r="107">
          <cell r="B107" t="str">
            <v>(Serv. Tecn)Otros</v>
          </cell>
        </row>
        <row r="108">
          <cell r="B108" t="str">
            <v>(Serv. Tecn)Procesamiento Electronico de Datos</v>
          </cell>
        </row>
        <row r="109">
          <cell r="B109" t="str">
            <v>(Serv. Tecn)Publicidad Y Propaganda</v>
          </cell>
        </row>
        <row r="110">
          <cell r="B110" t="str">
            <v>(Serv. Tecn)Seguridad y Vigilancia</v>
          </cell>
        </row>
        <row r="111">
          <cell r="B111" t="str">
            <v>(Serv. Tecn)Transporte Fletes Y Acarreos</v>
          </cell>
        </row>
        <row r="112">
          <cell r="B112" t="str">
            <v>(temporales) Capacitacion a Docentes</v>
          </cell>
        </row>
        <row r="113">
          <cell r="B113" t="str">
            <v>(temporales) Temporales</v>
          </cell>
        </row>
        <row r="259">
          <cell r="B259" t="str">
            <v xml:space="preserve">(Arrend.) Acueductos Plantas y Redes </v>
          </cell>
        </row>
        <row r="260">
          <cell r="B260" t="str">
            <v xml:space="preserve">(Arrend.) Construcciones Y Edificaciones </v>
          </cell>
        </row>
        <row r="261">
          <cell r="B261" t="str">
            <v xml:space="preserve">(Arrend.) De Terrenos </v>
          </cell>
        </row>
        <row r="262">
          <cell r="B262" t="str">
            <v xml:space="preserve">(Arrend.) Equipo de Computo </v>
          </cell>
        </row>
        <row r="263">
          <cell r="B263" t="str">
            <v xml:space="preserve">(Arrend.) Equipo Medico y de Laboratorio </v>
          </cell>
        </row>
        <row r="264">
          <cell r="B264" t="str">
            <v xml:space="preserve">(Arrend.) Flota y Equipo de Transporte  </v>
          </cell>
        </row>
        <row r="265">
          <cell r="B265" t="str">
            <v xml:space="preserve">(Arrend.) Maquinaria y Equipo  </v>
          </cell>
        </row>
        <row r="266">
          <cell r="B266" t="str">
            <v xml:space="preserve">(Arrend.) Muebles y Equipo de Oficina  </v>
          </cell>
        </row>
        <row r="267">
          <cell r="B267" t="str">
            <v xml:space="preserve">(Arrend.) Otros Arrendamientos  </v>
          </cell>
        </row>
        <row r="268">
          <cell r="B268" t="str">
            <v xml:space="preserve">(Arrend.) Telecomunicaciones Y Radio  </v>
          </cell>
        </row>
        <row r="269">
          <cell r="B269" t="str">
            <v xml:space="preserve">(becas autoridades) Becas Consiliatura </v>
          </cell>
        </row>
        <row r="270">
          <cell r="B270" t="str">
            <v xml:space="preserve">(becas autoridades) Becas Sala General </v>
          </cell>
        </row>
        <row r="271">
          <cell r="B271" t="str">
            <v xml:space="preserve">(becas autoridades) Becas Sinties Beneficiario Intersecciona </v>
          </cell>
        </row>
        <row r="272">
          <cell r="B272" t="str">
            <v xml:space="preserve">(capacit bienestar social y estimulos) Becas Sinties Beneficiario Intersecciona </v>
          </cell>
        </row>
        <row r="273">
          <cell r="B273" t="str">
            <v xml:space="preserve">(capacit bienestar social y estimulos) Capacitacion Personal Administrativo </v>
          </cell>
        </row>
        <row r="274">
          <cell r="B274" t="str">
            <v xml:space="preserve">(contri y afi) Afiliaciones Y Sostenimiento </v>
          </cell>
        </row>
        <row r="275">
          <cell r="B275" t="str">
            <v xml:space="preserve">(contri y afi) Contribuciones </v>
          </cell>
        </row>
        <row r="276">
          <cell r="B276" t="str">
            <v xml:space="preserve">(docentes sin vinculo laboral) Docentes </v>
          </cell>
        </row>
        <row r="277">
          <cell r="B277" t="str">
            <v xml:space="preserve">(eventos culturales) Actividades Culturales y Cívicas </v>
          </cell>
        </row>
        <row r="278">
          <cell r="B278" t="str">
            <v xml:space="preserve">(eventos culturales) Actividades Deportivas </v>
          </cell>
        </row>
        <row r="279">
          <cell r="B279" t="str">
            <v xml:space="preserve">(eventos culturales) Eventos Especiales Y Celebraciones </v>
          </cell>
        </row>
        <row r="280">
          <cell r="B280" t="str">
            <v xml:space="preserve">(eventos culturales) Gastos Ceremoniales de Grado </v>
          </cell>
        </row>
        <row r="281">
          <cell r="B281" t="str">
            <v xml:space="preserve">(fotocopias y papeleria) Diplomas </v>
          </cell>
        </row>
        <row r="282">
          <cell r="B282" t="str">
            <v xml:space="preserve">(fotocopias y papeleria) Utiles Papeleria y Fotocopias </v>
          </cell>
        </row>
        <row r="283">
          <cell r="B283" t="str">
            <v xml:space="preserve">(gastos convenios) Gastos Convenios </v>
          </cell>
        </row>
        <row r="284">
          <cell r="B284" t="str">
            <v xml:space="preserve">(Gtos de Viaje) Alojamiento Y Manutencion - Viaticos </v>
          </cell>
        </row>
        <row r="285">
          <cell r="B285" t="str">
            <v xml:space="preserve">(Gtos de Viaje) Pasajaes Terrestres </v>
          </cell>
        </row>
        <row r="286">
          <cell r="B286" t="str">
            <v xml:space="preserve">(Gtos de Viaje) Pasajes Aereos </v>
          </cell>
        </row>
        <row r="287">
          <cell r="B287" t="str">
            <v xml:space="preserve">(gastos de representacion) Gastos de Representacion </v>
          </cell>
        </row>
        <row r="288">
          <cell r="B288" t="str">
            <v xml:space="preserve">(gtos legales) Notariales </v>
          </cell>
        </row>
        <row r="289">
          <cell r="B289" t="str">
            <v xml:space="preserve">(gtos legales) Tramites y Licencias </v>
          </cell>
        </row>
        <row r="290">
          <cell r="B290" t="str">
            <v xml:space="preserve">(Hon) Asesoria Financiera </v>
          </cell>
        </row>
        <row r="291">
          <cell r="B291" t="str">
            <v xml:space="preserve">(Hon) Asesoria Juridica </v>
          </cell>
        </row>
        <row r="292">
          <cell r="B292" t="str">
            <v xml:space="preserve">(Hon) Asesoria Técnica </v>
          </cell>
        </row>
        <row r="293">
          <cell r="B293" t="str">
            <v xml:space="preserve">(Imptos) Estampillas Pro Hospital Universitario </v>
          </cell>
        </row>
        <row r="294">
          <cell r="B294" t="str">
            <v xml:space="preserve">(Imptos) Estampillas Procultura </v>
          </cell>
        </row>
        <row r="295">
          <cell r="B295" t="str">
            <v xml:space="preserve">(Imptos) Estampillas Pro-Dot y Des Tercera Edad </v>
          </cell>
        </row>
        <row r="296">
          <cell r="B296" t="str">
            <v xml:space="preserve">(Imptos) Industria y Comercio </v>
          </cell>
        </row>
        <row r="297">
          <cell r="B297" t="str">
            <v xml:space="preserve">(Imptos) Propiedad Raiz </v>
          </cell>
        </row>
        <row r="298">
          <cell r="B298" t="str">
            <v xml:space="preserve">(Imptos) Timbres </v>
          </cell>
        </row>
        <row r="299">
          <cell r="B299" t="str">
            <v xml:space="preserve">(Imptos) Valorizacion </v>
          </cell>
        </row>
        <row r="300">
          <cell r="B300" t="str">
            <v xml:space="preserve">(Imptos) Vehiculos </v>
          </cell>
        </row>
        <row r="301">
          <cell r="B301" t="str">
            <v xml:space="preserve">(inversiones) Activos menores (2) Salarios minimos </v>
          </cell>
        </row>
        <row r="302">
          <cell r="B302" t="str">
            <v xml:space="preserve">(Mante. y Repa) Acueductos Plantas y Redes </v>
          </cell>
        </row>
        <row r="303">
          <cell r="B303" t="str">
            <v xml:space="preserve">(Mante. y Repa) Arreglos Ornamentales </v>
          </cell>
        </row>
        <row r="304">
          <cell r="B304" t="str">
            <v xml:space="preserve">(Mante. y Repa) Construcciones Y Edificaciones </v>
          </cell>
        </row>
        <row r="305">
          <cell r="B305" t="str">
            <v xml:space="preserve">(Mante. y Repa) De Terrenos </v>
          </cell>
        </row>
        <row r="306">
          <cell r="B306" t="str">
            <v xml:space="preserve">(Mante. y Repa) Equipo de Computo </v>
          </cell>
        </row>
        <row r="307">
          <cell r="B307" t="str">
            <v xml:space="preserve">(Mante. y Repa) Equipo Medico y de Laboratorio </v>
          </cell>
        </row>
        <row r="308">
          <cell r="B308" t="str">
            <v xml:space="preserve">(Mante. y Repa) Flota y Equipo de Transporte </v>
          </cell>
        </row>
        <row r="309">
          <cell r="B309" t="str">
            <v xml:space="preserve">(Mante. y Repa) Maquinaria y Equipo </v>
          </cell>
        </row>
        <row r="310">
          <cell r="B310" t="str">
            <v xml:space="preserve">(Mante. y Repa) Muebles y Equipo de Oficina </v>
          </cell>
        </row>
        <row r="311">
          <cell r="B311" t="str">
            <v xml:space="preserve">(Mante. y Repa) Otros Mantenimientos y Reparaciones </v>
          </cell>
        </row>
        <row r="312">
          <cell r="B312" t="str">
            <v xml:space="preserve">(Mante. y Repa) Repaciones Locativas </v>
          </cell>
        </row>
        <row r="313">
          <cell r="B313" t="str">
            <v xml:space="preserve">(Mante. y Repa) Telecomunicaciones Y Radio </v>
          </cell>
        </row>
        <row r="314">
          <cell r="B314" t="str">
            <v xml:space="preserve">(Materia y Sumi) Armamento De Vigilancia </v>
          </cell>
        </row>
        <row r="315">
          <cell r="B315" t="str">
            <v xml:space="preserve">(Materia y Sumi) Banderas Y Escudos </v>
          </cell>
        </row>
        <row r="316">
          <cell r="B316" t="str">
            <v xml:space="preserve">(Materia y Sumi) Elementos de Computador Y Telecomunicaio </v>
          </cell>
        </row>
        <row r="317">
          <cell r="B317" t="str">
            <v xml:space="preserve">(Materia y Sumi) Elementos de Ferreteria </v>
          </cell>
        </row>
        <row r="318">
          <cell r="B318" t="str">
            <v xml:space="preserve">(Materia y Sumi) Elementos de Fotografia Y Audiovisuales </v>
          </cell>
        </row>
        <row r="319">
          <cell r="B319" t="str">
            <v xml:space="preserve">(Materia y Sumi) Elementos de Imprenta </v>
          </cell>
        </row>
        <row r="320">
          <cell r="B320" t="str">
            <v xml:space="preserve">(Materia y Sumi) Elementos de Lenceria Y Roperia </v>
          </cell>
        </row>
        <row r="321">
          <cell r="B321" t="str">
            <v xml:space="preserve">(Materia y Sumi) Elementos Electricos Y Electronicos </v>
          </cell>
        </row>
        <row r="322">
          <cell r="B322" t="str">
            <v xml:space="preserve">(Materia y Sumi) Emvases y Empaques </v>
          </cell>
        </row>
        <row r="323">
          <cell r="B323" t="str">
            <v xml:space="preserve">(Materia y Sumi) Herramientas </v>
          </cell>
        </row>
        <row r="324">
          <cell r="B324" t="str">
            <v xml:space="preserve">(Materia y Sumi) Repuestos en General </v>
          </cell>
        </row>
        <row r="325">
          <cell r="B325" t="str">
            <v xml:space="preserve">(gtos generales) Combustibles y lubricantes </v>
          </cell>
        </row>
        <row r="326">
          <cell r="B326" t="str">
            <v xml:space="preserve">(gtos generales) Correo Porte y Telegramas </v>
          </cell>
        </row>
        <row r="327">
          <cell r="B327" t="str">
            <v xml:space="preserve">(gtos generales) Fondo de Sostenibilidad Icetex </v>
          </cell>
        </row>
        <row r="328">
          <cell r="B328" t="str">
            <v xml:space="preserve">(gtos generales) Gastos Funebres </v>
          </cell>
        </row>
        <row r="329">
          <cell r="B329" t="str">
            <v xml:space="preserve">(gtos generales) Gastos Medicos y Drogas </v>
          </cell>
        </row>
        <row r="330">
          <cell r="B330" t="str">
            <v xml:space="preserve">(gtos generales) Obsequios Premios y Distinciones </v>
          </cell>
        </row>
        <row r="331">
          <cell r="B331" t="str">
            <v xml:space="preserve">(gtos generales) Parqueaderos </v>
          </cell>
        </row>
        <row r="332">
          <cell r="B332" t="str">
            <v xml:space="preserve">(gtos generales) Taxis y Buses </v>
          </cell>
        </row>
        <row r="333">
          <cell r="B333" t="str">
            <v xml:space="preserve">(seguridad industrial) Seguridad Induatrial y Señalizaciones </v>
          </cell>
        </row>
        <row r="334">
          <cell r="B334" t="str">
            <v xml:space="preserve">(seguros) Corriente Debil </v>
          </cell>
        </row>
        <row r="335">
          <cell r="B335" t="str">
            <v xml:space="preserve">(seguros) Cumplimiento </v>
          </cell>
        </row>
        <row r="336">
          <cell r="B336" t="str">
            <v xml:space="preserve">(seguros) Flota y Equipo de Transporte </v>
          </cell>
        </row>
        <row r="337">
          <cell r="B337" t="str">
            <v xml:space="preserve">(seguros) Incendio </v>
          </cell>
        </row>
        <row r="338">
          <cell r="B338" t="str">
            <v xml:space="preserve">(seguros) Lucro Cesante </v>
          </cell>
        </row>
        <row r="339">
          <cell r="B339" t="str">
            <v xml:space="preserve">(seguros) Manejo </v>
          </cell>
        </row>
        <row r="340">
          <cell r="B340" t="str">
            <v xml:space="preserve">(seguros) Obligatorio de Accidente </v>
          </cell>
        </row>
        <row r="341">
          <cell r="B341" t="str">
            <v xml:space="preserve">(seguros) Otros Seguros </v>
          </cell>
        </row>
        <row r="342">
          <cell r="B342" t="str">
            <v xml:space="preserve">(seguros) Poliza Estudiantil </v>
          </cell>
        </row>
        <row r="343">
          <cell r="B343" t="str">
            <v xml:space="preserve">(seguros) Responsabilidad Civil </v>
          </cell>
        </row>
        <row r="344">
          <cell r="B344" t="str">
            <v xml:space="preserve">(seguros) Rotura de Maquina </v>
          </cell>
        </row>
        <row r="345">
          <cell r="B345" t="str">
            <v xml:space="preserve">(seguros) Sustraccion y Hurto </v>
          </cell>
        </row>
        <row r="346">
          <cell r="B346" t="str">
            <v xml:space="preserve">(seguros) Terremoto </v>
          </cell>
        </row>
        <row r="347">
          <cell r="B347" t="str">
            <v xml:space="preserve">(seguros) Transporte de Mercancia </v>
          </cell>
        </row>
        <row r="348">
          <cell r="B348" t="str">
            <v xml:space="preserve">(Serv. aseo y cafeteria) Casino Y Restaurante </v>
          </cell>
        </row>
        <row r="349">
          <cell r="B349" t="str">
            <v xml:space="preserve">(Serv. aseo y cafeteria) Servicios de Aseo </v>
          </cell>
        </row>
        <row r="350">
          <cell r="B350" t="str">
            <v xml:space="preserve">(servicios de aseo lavanderia y cafeteria) Elemetos de Aseo y Cafeteria </v>
          </cell>
        </row>
        <row r="351">
          <cell r="B351" t="str">
            <v xml:space="preserve">(Serv. publicos) Acueducto Y Alcantarillado </v>
          </cell>
        </row>
        <row r="352">
          <cell r="B352" t="str">
            <v xml:space="preserve">(Serv. publicos) Aseo </v>
          </cell>
        </row>
        <row r="353">
          <cell r="B353" t="str">
            <v xml:space="preserve">(Serv. publicos) Energia Electrica </v>
          </cell>
        </row>
        <row r="354">
          <cell r="B354" t="str">
            <v xml:space="preserve">(Serv. publicos) Gas </v>
          </cell>
        </row>
        <row r="355">
          <cell r="B355" t="str">
            <v xml:space="preserve">(Serv. publicos) Internet </v>
          </cell>
        </row>
        <row r="356">
          <cell r="B356" t="str">
            <v xml:space="preserve">(Serv. publicos) Telefono </v>
          </cell>
        </row>
        <row r="357">
          <cell r="B357" t="str">
            <v xml:space="preserve">(Serv. publicos) Telefono Celular </v>
          </cell>
        </row>
        <row r="358">
          <cell r="B358" t="str">
            <v xml:space="preserve">(Serv. publicos) Tv Satelital </v>
          </cell>
        </row>
        <row r="359">
          <cell r="B359" t="str">
            <v xml:space="preserve">(Serv. Tecn)Asistencia Tenica </v>
          </cell>
        </row>
        <row r="360">
          <cell r="B360" t="str">
            <v xml:space="preserve">(Serv. Tecn)Encuadernacion Y Empaste </v>
          </cell>
        </row>
        <row r="361">
          <cell r="B361" t="str">
            <v xml:space="preserve">(Serv. Tecn)Grabacion y Produccion </v>
          </cell>
        </row>
        <row r="362">
          <cell r="B362" t="str">
            <v xml:space="preserve">(Serv. Tecn)Inhumacion de Cadaveres </v>
          </cell>
        </row>
        <row r="363">
          <cell r="B363" t="str">
            <v xml:space="preserve">(Serv. Tecn)Instructores - Talleristas de Bienestar </v>
          </cell>
        </row>
        <row r="364">
          <cell r="B364" t="str">
            <v xml:space="preserve">(Serv. Tecn)Microfilmacion </v>
          </cell>
        </row>
        <row r="365">
          <cell r="B365" t="str">
            <v xml:space="preserve">(Serv. Tecn)Musica Ambiental </v>
          </cell>
        </row>
        <row r="366">
          <cell r="B366" t="str">
            <v xml:space="preserve">(Serv. Tecn)Otros </v>
          </cell>
        </row>
        <row r="367">
          <cell r="B367" t="str">
            <v xml:space="preserve">(Serv. Tecn)Procesamiento Electronico de Datos </v>
          </cell>
        </row>
        <row r="368">
          <cell r="B368" t="str">
            <v xml:space="preserve">(Serv. Tecn)Publicidad Y Propaganda </v>
          </cell>
        </row>
        <row r="369">
          <cell r="B369" t="str">
            <v xml:space="preserve">(Serv. Tecn)Seguridad y Vigilancia </v>
          </cell>
        </row>
        <row r="370">
          <cell r="B370" t="str">
            <v xml:space="preserve">(Serv. Tecn)Transporte Fletes Y Acarreos </v>
          </cell>
        </row>
        <row r="371">
          <cell r="B371" t="str">
            <v xml:space="preserve">(temporales) Capacitacion a Docentes </v>
          </cell>
        </row>
        <row r="372">
          <cell r="B372" t="str">
            <v>(Gastos Diversos) Aportes a autoridades nacionales</v>
          </cell>
        </row>
        <row r="373">
          <cell r="B373" t="str">
            <v xml:space="preserve">(temporales) Temporales </v>
          </cell>
        </row>
        <row r="374">
          <cell r="B374" t="str">
            <v>(inversiones) Acueducto, Acequias y Canalizaciones</v>
          </cell>
        </row>
        <row r="375">
          <cell r="B375" t="str">
            <v>(inversiones) Armamento de Vigilancia</v>
          </cell>
        </row>
        <row r="376">
          <cell r="B376" t="str">
            <v>(inversiones) Autos Camionetas y Camperos</v>
          </cell>
        </row>
        <row r="377">
          <cell r="B377" t="str">
            <v>(inversiones) Bibliotecas</v>
          </cell>
        </row>
        <row r="378">
          <cell r="B378" t="str">
            <v>(inversiones) Colegios y Escuelas</v>
          </cell>
        </row>
        <row r="379">
          <cell r="B379" t="str">
            <v>(inversiones) Construcciones y Edificaciones</v>
          </cell>
        </row>
        <row r="380">
          <cell r="B380" t="str">
            <v>(inversiones) Cultivos en Desarrollo</v>
          </cell>
        </row>
        <row r="381">
          <cell r="B381" t="str">
            <v>(inversiones) Edificios</v>
          </cell>
        </row>
        <row r="382">
          <cell r="B382" t="str">
            <v>(inversiones) Elementos Coreograficos</v>
          </cell>
        </row>
        <row r="383">
          <cell r="B383" t="str">
            <v>(inversiones) Elementos de Museo</v>
          </cell>
        </row>
        <row r="384">
          <cell r="B384" t="str">
            <v>(inversiones) Equipo Agropecuario de Silvicultura Avic</v>
          </cell>
        </row>
        <row r="385">
          <cell r="B385" t="str">
            <v>(inversiones) Equipo de Aseo</v>
          </cell>
        </row>
        <row r="386">
          <cell r="B386" t="str">
            <v>(inversiones) Equipo de Ayuda Audiovisual</v>
          </cell>
        </row>
        <row r="387">
          <cell r="B387" t="str">
            <v>(inversiones) Equipo de construcción</v>
          </cell>
        </row>
        <row r="388">
          <cell r="B388" t="str">
            <v>(inversiones) Equipo de Enseñanza</v>
          </cell>
        </row>
        <row r="389">
          <cell r="B389" t="str">
            <v>(inversiones) Equipo de Seguridad y Rescate</v>
          </cell>
        </row>
        <row r="390">
          <cell r="B390" t="str">
            <v>(inversiones) Equipo de Telecomunicaciones</v>
          </cell>
        </row>
        <row r="391">
          <cell r="B391" t="str">
            <v>(inversiones) Equipos</v>
          </cell>
        </row>
        <row r="392">
          <cell r="B392" t="str">
            <v>(inversiones) Equipos de Radio</v>
          </cell>
        </row>
        <row r="393">
          <cell r="B393" t="str">
            <v>(inversiones) Equipos Industriales</v>
          </cell>
        </row>
        <row r="394">
          <cell r="B394" t="str">
            <v>(inversiones) Equipos Industriales</v>
          </cell>
        </row>
        <row r="395">
          <cell r="B395" t="str">
            <v>(inversiones) Equipos Por Procesamiento de Datos</v>
          </cell>
        </row>
        <row r="396">
          <cell r="B396" t="str">
            <v>(inversiones) Escudos y Banderas</v>
          </cell>
        </row>
        <row r="397">
          <cell r="B397" t="str">
            <v>(inversiones) Escudos y Banderas</v>
          </cell>
        </row>
        <row r="398">
          <cell r="B398" t="str">
            <v>(inversiones) Ganado Vacuno</v>
          </cell>
        </row>
        <row r="399">
          <cell r="B399" t="str">
            <v>(inversiones) Herramientas y Accesorios</v>
          </cell>
        </row>
        <row r="400">
          <cell r="B400" t="str">
            <v>(inversiones) Instalaciones para Agua y Energia</v>
          </cell>
        </row>
        <row r="401">
          <cell r="B401" t="str">
            <v>(inversiones) Instrumental</v>
          </cell>
        </row>
        <row r="402">
          <cell r="B402" t="str">
            <v>(inversiones) Instrumentos Musicales</v>
          </cell>
        </row>
        <row r="403">
          <cell r="B403" t="str">
            <v>(inversiones) Laboratorio</v>
          </cell>
        </row>
        <row r="404">
          <cell r="B404" t="str">
            <v>(inversiones) Líneas Telefónicas</v>
          </cell>
        </row>
        <row r="405">
          <cell r="B405" t="str">
            <v>(inversiones) Maquinaria y Equipo</v>
          </cell>
        </row>
        <row r="406">
          <cell r="B406" t="str">
            <v>(inversiones) Médico</v>
          </cell>
        </row>
        <row r="407">
          <cell r="B407" t="str">
            <v>(inversiones) Monumentos</v>
          </cell>
        </row>
        <row r="408">
          <cell r="B408" t="str">
            <v>(inversiones) Muebles y Enseres</v>
          </cell>
        </row>
        <row r="409">
          <cell r="B409" t="str">
            <v>(inversiones) Obras de Arte</v>
          </cell>
        </row>
        <row r="410">
          <cell r="B410" t="str">
            <v>(inversiones) Odontològico</v>
          </cell>
        </row>
        <row r="411">
          <cell r="B411" t="str">
            <v>(inversiones) Oficinas</v>
          </cell>
        </row>
        <row r="412">
          <cell r="B412" t="str">
            <v>(inversiones) Otros</v>
          </cell>
        </row>
        <row r="413">
          <cell r="B413" t="str">
            <v>(inversiones) Otros</v>
          </cell>
        </row>
        <row r="414">
          <cell r="B414" t="str">
            <v>(inversiones) Otros</v>
          </cell>
        </row>
        <row r="415">
          <cell r="B415" t="str">
            <v>(inversiones) Otros</v>
          </cell>
        </row>
        <row r="416">
          <cell r="B416" t="str">
            <v>(inversiones) Otros Bienes de Arte y Cultura</v>
          </cell>
        </row>
        <row r="417">
          <cell r="B417" t="str">
            <v>(inversiones) Plantas de Generacion Diesel, Gasolina</v>
          </cell>
        </row>
        <row r="418">
          <cell r="B418" t="str">
            <v>(inversiones) Plantas de Generacion Hidraulica</v>
          </cell>
        </row>
        <row r="419">
          <cell r="B419" t="str">
            <v>(inversiones) Plantas de Telecomunicacion</v>
          </cell>
        </row>
        <row r="420">
          <cell r="B420" t="str">
            <v>(inversiones) Redes de Distribucion</v>
          </cell>
        </row>
        <row r="421">
          <cell r="B421" t="str">
            <v>(inversiones) Rurales</v>
          </cell>
        </row>
        <row r="422">
          <cell r="B422" t="str">
            <v>(inversiones) Urbanos</v>
          </cell>
        </row>
        <row r="423">
          <cell r="B423" t="str">
            <v xml:space="preserve">(inversiones) Alojamiento Y Manutencion - Viaticos al </v>
          </cell>
        </row>
        <row r="424">
          <cell r="B424" t="str">
            <v xml:space="preserve">(inversiones) Becas Egresados </v>
          </cell>
        </row>
        <row r="425">
          <cell r="B425" t="str">
            <v xml:space="preserve">(inversiones) Capacitacion a Docentes </v>
          </cell>
        </row>
        <row r="426">
          <cell r="B426" t="str">
            <v xml:space="preserve">(inversiones) Capacitacion Estudiantes Congresos Simpo </v>
          </cell>
        </row>
        <row r="427">
          <cell r="B427" t="str">
            <v xml:space="preserve">(inversiones) Elementos deportivos </v>
          </cell>
        </row>
        <row r="428">
          <cell r="B428" t="str">
            <v xml:space="preserve">(inversiones) Instrumentos musicales </v>
          </cell>
        </row>
        <row r="429">
          <cell r="B429" t="str">
            <v xml:space="preserve">(inversiones) Libros </v>
          </cell>
        </row>
        <row r="430">
          <cell r="B430" t="str">
            <v xml:space="preserve">(inversiones) Material Didactico </v>
          </cell>
        </row>
        <row r="431">
          <cell r="B431" t="str">
            <v xml:space="preserve">(inversiones) Obras De Arte Y Elementos De Museo </v>
          </cell>
        </row>
        <row r="432">
          <cell r="B432" t="str">
            <v xml:space="preserve">(inversiones) Pasajes Aereos - Al Exterior </v>
          </cell>
        </row>
        <row r="433">
          <cell r="B433" t="str">
            <v xml:space="preserve">(inversiones) Programas para Computacion Sotfware </v>
          </cell>
        </row>
        <row r="434">
          <cell r="B434" t="str">
            <v xml:space="preserve">(inversiones) Publicaciones </v>
          </cell>
        </row>
        <row r="435">
          <cell r="B435" t="str">
            <v xml:space="preserve">(inversiones) Reactivos y Elementos de laboratorio </v>
          </cell>
        </row>
        <row r="436">
          <cell r="B436" t="str">
            <v xml:space="preserve">(inversiones) Suscripciones Periodicos y revistas </v>
          </cell>
        </row>
        <row r="437">
          <cell r="B437" t="str">
            <v xml:space="preserve">(inversiones) Suscripiones en Bases de Datos </v>
          </cell>
        </row>
        <row r="438">
          <cell r="B438" t="str">
            <v xml:space="preserve">(inversiones) Vestuarios y Uniformes </v>
          </cell>
        </row>
        <row r="455">
          <cell r="B455" t="str">
            <v xml:space="preserve">(inversiones) Alojamiento Y Manutencion - Viaticos al   </v>
          </cell>
        </row>
        <row r="456">
          <cell r="B456" t="str">
            <v xml:space="preserve">(inversiones) Becas Egresados   </v>
          </cell>
        </row>
        <row r="457">
          <cell r="B457" t="str">
            <v xml:space="preserve">(inversiones) Capacitacion a Docentes   </v>
          </cell>
        </row>
        <row r="458">
          <cell r="B458" t="str">
            <v xml:space="preserve">(inversiones) Capacitacion Estudiantes Congresos Simpo   </v>
          </cell>
        </row>
        <row r="459">
          <cell r="B459" t="str">
            <v xml:space="preserve">(inversiones) Elementos deportivos   </v>
          </cell>
        </row>
        <row r="460">
          <cell r="B460" t="str">
            <v xml:space="preserve">(inversiones) Instrumentos musicales   </v>
          </cell>
        </row>
        <row r="461">
          <cell r="B461" t="str">
            <v xml:space="preserve">(inversiones) Libros   </v>
          </cell>
        </row>
        <row r="462">
          <cell r="B462" t="str">
            <v xml:space="preserve">(inversiones) Material Didactico   </v>
          </cell>
        </row>
        <row r="463">
          <cell r="B463" t="str">
            <v xml:space="preserve">(inversiones) Obras De Arte Y Elementos De Museo   </v>
          </cell>
        </row>
        <row r="464">
          <cell r="B464" t="str">
            <v xml:space="preserve">(inversiones) Pasajes Aereos - Al Exterior   </v>
          </cell>
        </row>
        <row r="465">
          <cell r="B465" t="str">
            <v xml:space="preserve">(inversiones) Programas para Computacion Sotfware   </v>
          </cell>
        </row>
        <row r="466">
          <cell r="B466" t="str">
            <v xml:space="preserve">(inversiones) Publicaciones   </v>
          </cell>
        </row>
        <row r="467">
          <cell r="B467" t="str">
            <v xml:space="preserve">(inversiones) Reactivos y Elementos de laboratorio   </v>
          </cell>
        </row>
        <row r="468">
          <cell r="B468" t="str">
            <v xml:space="preserve">(inversiones) Suscripciones Periodicos y revistas   </v>
          </cell>
        </row>
        <row r="469">
          <cell r="B469" t="str">
            <v xml:space="preserve">(inversiones) Suscripiones en Bases de Datos   </v>
          </cell>
        </row>
        <row r="470">
          <cell r="B470" t="str">
            <v xml:space="preserve">(inversiones) Vestuarios y Uniformes  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C10" sqref="C10"/>
    </sheetView>
  </sheetViews>
  <sheetFormatPr baseColWidth="10" defaultRowHeight="12.75"/>
  <cols>
    <col min="1" max="1" width="3.140625" style="254" customWidth="1"/>
    <col min="2" max="2" width="42.28515625" style="254" customWidth="1"/>
    <col min="3" max="3" width="19.42578125" style="254" customWidth="1"/>
    <col min="4" max="4" width="26" style="254" customWidth="1"/>
    <col min="5" max="5" width="15.5703125" style="254" customWidth="1"/>
    <col min="6" max="6" width="25.28515625" style="254" customWidth="1"/>
    <col min="7" max="16384" width="11.42578125" style="254"/>
  </cols>
  <sheetData>
    <row r="1" spans="1:10" s="5" customFormat="1" ht="20.25" customHeight="1">
      <c r="A1" s="245"/>
      <c r="B1" s="486"/>
      <c r="C1" s="487"/>
      <c r="D1" s="487"/>
      <c r="E1" s="487"/>
      <c r="F1" s="487"/>
      <c r="G1" s="7"/>
    </row>
    <row r="2" spans="1:10" s="5" customFormat="1" ht="23.25" customHeight="1">
      <c r="A2" s="246"/>
      <c r="B2" s="488" t="s">
        <v>10</v>
      </c>
      <c r="C2" s="489"/>
      <c r="D2" s="489"/>
      <c r="E2" s="489"/>
      <c r="F2" s="489"/>
      <c r="G2" s="7"/>
    </row>
    <row r="3" spans="1:10" s="5" customFormat="1" ht="23.25" customHeight="1">
      <c r="A3" s="246"/>
      <c r="B3" s="490" t="s">
        <v>572</v>
      </c>
      <c r="C3" s="491"/>
      <c r="D3" s="491"/>
      <c r="E3" s="491"/>
      <c r="F3" s="491"/>
      <c r="G3" s="7"/>
    </row>
    <row r="4" spans="1:10" s="5" customFormat="1" ht="10.5" customHeight="1">
      <c r="A4" s="43"/>
      <c r="B4" s="492"/>
      <c r="C4" s="493"/>
      <c r="D4" s="493"/>
      <c r="E4" s="493"/>
      <c r="F4" s="493"/>
      <c r="G4" s="7"/>
    </row>
    <row r="5" spans="1:10" s="5" customFormat="1" ht="10.5" customHeight="1" thickBot="1">
      <c r="A5" s="246"/>
      <c r="B5" s="494"/>
      <c r="C5" s="487"/>
      <c r="D5" s="487"/>
      <c r="E5" s="487"/>
      <c r="F5" s="487"/>
      <c r="G5" s="7"/>
    </row>
    <row r="6" spans="1:10" s="95" customFormat="1" ht="25.5" customHeight="1" thickBot="1">
      <c r="B6" s="247" t="s">
        <v>26</v>
      </c>
      <c r="C6" s="504"/>
      <c r="D6" s="505"/>
      <c r="E6" s="248" t="s">
        <v>135</v>
      </c>
      <c r="F6" s="324">
        <v>2019</v>
      </c>
    </row>
    <row r="7" spans="1:10" s="252" customFormat="1" ht="13.5" thickBot="1">
      <c r="A7" s="249"/>
      <c r="B7" s="250"/>
      <c r="C7" s="250"/>
      <c r="D7" s="250"/>
      <c r="E7" s="251"/>
      <c r="F7" s="251"/>
      <c r="G7" s="249"/>
    </row>
    <row r="8" spans="1:10" s="252" customFormat="1" ht="16.5" customHeight="1" thickBot="1">
      <c r="B8" s="495" t="s">
        <v>2</v>
      </c>
      <c r="C8" s="496"/>
      <c r="D8" s="496"/>
      <c r="E8" s="496"/>
      <c r="F8" s="497"/>
    </row>
    <row r="9" spans="1:10" s="252" customFormat="1" ht="16.5" customHeight="1" thickBot="1">
      <c r="B9" s="253" t="s">
        <v>179</v>
      </c>
      <c r="C9" s="495" t="s">
        <v>178</v>
      </c>
      <c r="D9" s="496"/>
      <c r="E9" s="496"/>
      <c r="F9" s="497"/>
    </row>
    <row r="10" spans="1:10" s="252" customFormat="1" ht="13.5" thickBot="1">
      <c r="B10" s="253" t="s">
        <v>16</v>
      </c>
      <c r="C10" s="253"/>
      <c r="D10" s="495" t="s">
        <v>17</v>
      </c>
      <c r="E10" s="497"/>
      <c r="F10" s="253"/>
    </row>
    <row r="11" spans="1:10" s="252" customFormat="1" ht="16.5" customHeight="1" thickBot="1">
      <c r="B11" s="495" t="s">
        <v>363</v>
      </c>
      <c r="C11" s="496"/>
      <c r="D11" s="497"/>
      <c r="E11" s="495" t="s">
        <v>13</v>
      </c>
      <c r="F11" s="497"/>
    </row>
    <row r="12" spans="1:10" s="95" customFormat="1" ht="16.5" customHeight="1">
      <c r="B12" s="498" t="str">
        <f>+INGRESOS!C10</f>
        <v>SGC - Oficina de Sistema de Gestión de C</v>
      </c>
      <c r="C12" s="499"/>
      <c r="D12" s="500"/>
      <c r="E12" s="498" t="str">
        <f>+INGRESOS!J10</f>
        <v>91010111</v>
      </c>
      <c r="F12" s="500"/>
    </row>
    <row r="13" spans="1:10" s="95" customFormat="1" ht="16.5" customHeight="1" thickBot="1">
      <c r="B13" s="501"/>
      <c r="C13" s="502"/>
      <c r="D13" s="503"/>
      <c r="E13" s="501"/>
      <c r="F13" s="503"/>
      <c r="G13" s="254"/>
      <c r="H13" s="254"/>
      <c r="I13" s="254"/>
      <c r="J13" s="254"/>
    </row>
    <row r="14" spans="1:10" ht="13.5" thickBot="1">
      <c r="B14" s="255"/>
      <c r="C14" s="256"/>
      <c r="D14" s="257"/>
      <c r="E14" s="256"/>
      <c r="F14" s="258"/>
    </row>
    <row r="15" spans="1:10" s="259" customFormat="1" ht="13.5" thickBot="1">
      <c r="B15" s="481" t="s">
        <v>175</v>
      </c>
      <c r="C15" s="482"/>
      <c r="D15" s="482"/>
      <c r="E15" s="483"/>
      <c r="F15" s="260" t="s">
        <v>573</v>
      </c>
      <c r="G15" s="254"/>
      <c r="H15" s="254"/>
      <c r="I15" s="254"/>
      <c r="J15" s="254"/>
    </row>
    <row r="16" spans="1:10" ht="13.5" thickBot="1">
      <c r="B16" s="261" t="s">
        <v>168</v>
      </c>
      <c r="C16" s="262"/>
      <c r="D16" s="263"/>
      <c r="E16" s="264"/>
      <c r="F16" s="265"/>
    </row>
    <row r="17" spans="2:7">
      <c r="B17" s="266" t="s">
        <v>163</v>
      </c>
      <c r="C17" s="267"/>
      <c r="D17" s="268"/>
      <c r="E17" s="269"/>
      <c r="F17" s="270">
        <f>+INGRESOS!L27</f>
        <v>0</v>
      </c>
    </row>
    <row r="18" spans="2:7">
      <c r="B18" s="271" t="s">
        <v>164</v>
      </c>
      <c r="C18" s="272"/>
      <c r="D18" s="273"/>
      <c r="E18" s="274"/>
      <c r="F18" s="275">
        <f>+INGRESOS!L28</f>
        <v>0</v>
      </c>
    </row>
    <row r="19" spans="2:7">
      <c r="B19" s="276" t="s">
        <v>165</v>
      </c>
      <c r="C19" s="277"/>
      <c r="D19" s="278"/>
      <c r="E19" s="275"/>
      <c r="F19" s="275"/>
    </row>
    <row r="20" spans="2:7">
      <c r="B20" s="276" t="s">
        <v>166</v>
      </c>
      <c r="C20" s="277"/>
      <c r="D20" s="278"/>
      <c r="E20" s="275"/>
      <c r="F20" s="275"/>
    </row>
    <row r="21" spans="2:7">
      <c r="B21" s="279" t="s">
        <v>167</v>
      </c>
      <c r="C21" s="277"/>
      <c r="D21" s="278"/>
      <c r="E21" s="275"/>
      <c r="F21" s="275"/>
    </row>
    <row r="22" spans="2:7">
      <c r="B22" s="280" t="s">
        <v>159</v>
      </c>
      <c r="C22" s="277"/>
      <c r="D22" s="278"/>
      <c r="E22" s="275"/>
      <c r="F22" s="275">
        <f>+INGRESOS!L81</f>
        <v>0</v>
      </c>
    </row>
    <row r="23" spans="2:7">
      <c r="B23" s="271" t="s">
        <v>69</v>
      </c>
      <c r="C23" s="277"/>
      <c r="D23" s="278"/>
      <c r="E23" s="275"/>
      <c r="F23" s="275">
        <f>+INGRESOS!L92</f>
        <v>0</v>
      </c>
    </row>
    <row r="24" spans="2:7">
      <c r="B24" s="271" t="s">
        <v>160</v>
      </c>
      <c r="C24" s="277"/>
      <c r="D24" s="278"/>
      <c r="E24" s="275"/>
      <c r="F24" s="275">
        <f>+INGRESOS!L93</f>
        <v>0</v>
      </c>
    </row>
    <row r="25" spans="2:7">
      <c r="B25" s="281" t="s">
        <v>161</v>
      </c>
      <c r="C25" s="277"/>
      <c r="D25" s="278"/>
      <c r="E25" s="275"/>
      <c r="F25" s="275"/>
    </row>
    <row r="26" spans="2:7">
      <c r="B26" s="281" t="s">
        <v>162</v>
      </c>
      <c r="C26" s="277"/>
      <c r="D26" s="278"/>
      <c r="E26" s="275"/>
      <c r="F26" s="275">
        <f>+INGRESOS!F119</f>
        <v>0</v>
      </c>
    </row>
    <row r="27" spans="2:7" ht="13.5" thickBot="1">
      <c r="B27" s="282" t="s">
        <v>158</v>
      </c>
      <c r="C27" s="283"/>
      <c r="D27" s="284"/>
      <c r="E27" s="285"/>
      <c r="F27" s="285">
        <f>+INGRESOS!L119</f>
        <v>0</v>
      </c>
    </row>
    <row r="28" spans="2:7" ht="13.5" thickBot="1">
      <c r="B28" s="286" t="s">
        <v>157</v>
      </c>
      <c r="C28" s="287"/>
      <c r="D28" s="287"/>
      <c r="E28" s="288"/>
      <c r="F28" s="377">
        <f>+SUM(F17:F27)</f>
        <v>0</v>
      </c>
      <c r="G28" s="378">
        <f>+F28-INGRESOS!L121</f>
        <v>0</v>
      </c>
    </row>
    <row r="29" spans="2:7" ht="13.5" thickBot="1">
      <c r="B29" s="261"/>
      <c r="C29" s="262"/>
      <c r="D29" s="263"/>
      <c r="E29" s="264"/>
      <c r="F29" s="265"/>
    </row>
    <row r="30" spans="2:7">
      <c r="B30" s="290" t="s">
        <v>169</v>
      </c>
      <c r="C30" s="291"/>
      <c r="D30" s="292"/>
      <c r="E30" s="293"/>
      <c r="F30" s="275"/>
    </row>
    <row r="31" spans="2:7">
      <c r="B31" s="294" t="s">
        <v>176</v>
      </c>
      <c r="C31" s="291"/>
      <c r="D31" s="292"/>
      <c r="E31" s="293"/>
      <c r="F31" s="275"/>
    </row>
    <row r="32" spans="2:7">
      <c r="B32" s="294" t="s">
        <v>177</v>
      </c>
      <c r="C32" s="291"/>
      <c r="D32" s="292"/>
      <c r="E32" s="293"/>
      <c r="F32" s="275"/>
    </row>
    <row r="33" spans="2:6" ht="13.5" thickBot="1">
      <c r="B33" s="295" t="s">
        <v>173</v>
      </c>
      <c r="C33" s="296"/>
      <c r="D33" s="297"/>
      <c r="E33" s="298"/>
      <c r="F33" s="285"/>
    </row>
    <row r="34" spans="2:6" ht="13.5" thickBot="1">
      <c r="B34" s="286" t="s">
        <v>170</v>
      </c>
      <c r="C34" s="287"/>
      <c r="D34" s="287"/>
      <c r="E34" s="288"/>
      <c r="F34" s="289"/>
    </row>
    <row r="35" spans="2:6" ht="13.5" thickBot="1">
      <c r="B35" s="299"/>
      <c r="C35" s="300"/>
      <c r="D35" s="301"/>
      <c r="E35" s="302"/>
      <c r="F35" s="303"/>
    </row>
    <row r="36" spans="2:6" ht="13.5" thickBot="1">
      <c r="B36" s="261" t="s">
        <v>171</v>
      </c>
      <c r="C36" s="262"/>
      <c r="D36" s="263"/>
      <c r="E36" s="264"/>
      <c r="F36" s="265"/>
    </row>
    <row r="37" spans="2:6" ht="13.5" thickBot="1">
      <c r="B37" s="304"/>
      <c r="C37" s="300"/>
      <c r="D37" s="301"/>
      <c r="E37" s="302"/>
      <c r="F37" s="303"/>
    </row>
    <row r="38" spans="2:6" ht="13.5" thickBot="1">
      <c r="B38" s="286" t="s">
        <v>174</v>
      </c>
      <c r="C38" s="287"/>
      <c r="D38" s="287"/>
      <c r="E38" s="288"/>
      <c r="F38" s="289"/>
    </row>
    <row r="39" spans="2:6" ht="13.5" thickBot="1">
      <c r="B39" s="304"/>
      <c r="C39" s="300"/>
      <c r="D39" s="301"/>
      <c r="E39" s="302"/>
      <c r="F39" s="303"/>
    </row>
    <row r="40" spans="2:6" ht="13.5" thickBot="1">
      <c r="B40" s="305" t="s">
        <v>172</v>
      </c>
      <c r="C40" s="306"/>
      <c r="D40" s="307"/>
      <c r="E40" s="308"/>
      <c r="F40" s="309"/>
    </row>
    <row r="42" spans="2:6" ht="13.5" thickBot="1"/>
    <row r="43" spans="2:6" ht="9" customHeight="1" thickBot="1">
      <c r="B43" s="310"/>
      <c r="C43" s="311"/>
      <c r="D43" s="312"/>
      <c r="E43" s="310"/>
      <c r="F43" s="313"/>
    </row>
    <row r="44" spans="2:6" s="314" customFormat="1">
      <c r="B44" s="315" t="s">
        <v>19</v>
      </c>
      <c r="C44" s="484" t="s">
        <v>155</v>
      </c>
      <c r="D44" s="485"/>
      <c r="E44" s="484" t="s">
        <v>156</v>
      </c>
      <c r="F44" s="485"/>
    </row>
    <row r="45" spans="2:6">
      <c r="B45" s="316" t="s">
        <v>944</v>
      </c>
      <c r="C45" s="316" t="s">
        <v>569</v>
      </c>
      <c r="D45" s="317"/>
      <c r="E45" s="316" t="s">
        <v>945</v>
      </c>
      <c r="F45" s="318"/>
    </row>
    <row r="46" spans="2:6">
      <c r="B46" s="319" t="s">
        <v>946</v>
      </c>
      <c r="C46" s="319" t="s">
        <v>570</v>
      </c>
      <c r="D46" s="317"/>
      <c r="E46" s="319" t="s">
        <v>947</v>
      </c>
      <c r="F46" s="318"/>
    </row>
    <row r="47" spans="2:6">
      <c r="B47" s="319" t="s">
        <v>574</v>
      </c>
      <c r="C47" s="319" t="s">
        <v>571</v>
      </c>
      <c r="D47" s="317"/>
      <c r="E47" s="319" t="s">
        <v>574</v>
      </c>
      <c r="F47" s="318"/>
    </row>
    <row r="48" spans="2:6" ht="10.5" customHeight="1" thickBot="1">
      <c r="B48" s="320"/>
      <c r="C48" s="321"/>
      <c r="D48" s="322"/>
      <c r="E48" s="320"/>
      <c r="F48" s="323"/>
    </row>
    <row r="53" spans="2:2">
      <c r="B53" s="254" t="str">
        <f>UPPER(B48)</f>
        <v/>
      </c>
    </row>
  </sheetData>
  <mergeCells count="16">
    <mergeCell ref="B15:E15"/>
    <mergeCell ref="E44:F44"/>
    <mergeCell ref="C44:D44"/>
    <mergeCell ref="B1:F1"/>
    <mergeCell ref="B2:F2"/>
    <mergeCell ref="B3:F3"/>
    <mergeCell ref="B4:F4"/>
    <mergeCell ref="B5:F5"/>
    <mergeCell ref="B8:F8"/>
    <mergeCell ref="B12:D13"/>
    <mergeCell ref="B11:D11"/>
    <mergeCell ref="E11:F11"/>
    <mergeCell ref="E12:F13"/>
    <mergeCell ref="C6:D6"/>
    <mergeCell ref="C9:F9"/>
    <mergeCell ref="D10:E10"/>
  </mergeCells>
  <printOptions horizontalCentered="1"/>
  <pageMargins left="0.11811023622047245" right="0.118110236220472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="80" zoomScaleNormal="80" workbookViewId="0">
      <selection activeCell="C10" sqref="C10:I11"/>
    </sheetView>
  </sheetViews>
  <sheetFormatPr baseColWidth="10" defaultRowHeight="12.75"/>
  <cols>
    <col min="1" max="1" width="48" style="101" customWidth="1"/>
    <col min="2" max="3" width="12.42578125" style="101" customWidth="1"/>
    <col min="4" max="4" width="17.140625" style="101" customWidth="1"/>
    <col min="5" max="5" width="16.7109375" style="101" customWidth="1"/>
    <col min="6" max="6" width="13.5703125" style="101" customWidth="1"/>
    <col min="7" max="7" width="15" style="101" customWidth="1"/>
    <col min="8" max="8" width="15" style="101" bestFit="1" customWidth="1"/>
    <col min="9" max="9" width="15" style="101" customWidth="1"/>
    <col min="10" max="10" width="14.42578125" style="101" customWidth="1"/>
    <col min="11" max="11" width="16.42578125" style="101" customWidth="1"/>
    <col min="12" max="12" width="21.28515625" style="101" customWidth="1"/>
    <col min="13" max="16384" width="11.42578125" style="101"/>
  </cols>
  <sheetData>
    <row r="1" spans="1:13" s="73" customFormat="1" ht="20.25" customHeight="1">
      <c r="A1" s="533"/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74"/>
    </row>
    <row r="2" spans="1:13" s="73" customFormat="1" ht="23.25" customHeight="1">
      <c r="A2" s="540" t="s">
        <v>10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74"/>
    </row>
    <row r="3" spans="1:13" s="73" customFormat="1" ht="23.25" customHeight="1">
      <c r="A3" s="542" t="s">
        <v>134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74"/>
    </row>
    <row r="4" spans="1:13" s="73" customFormat="1" ht="10.5" customHeight="1">
      <c r="A4" s="537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74"/>
    </row>
    <row r="5" spans="1:13" s="73" customFormat="1" ht="10.5" customHeight="1" thickBot="1">
      <c r="A5" s="539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74"/>
    </row>
    <row r="6" spans="1:13" s="12" customFormat="1" ht="25.5" customHeight="1" thickBot="1">
      <c r="A6" s="81" t="s">
        <v>26</v>
      </c>
      <c r="B6" s="517"/>
      <c r="C6" s="518"/>
      <c r="D6" s="518"/>
      <c r="E6" s="518"/>
      <c r="F6" s="518"/>
      <c r="G6" s="518"/>
      <c r="H6" s="518"/>
      <c r="I6" s="519"/>
      <c r="J6" s="81" t="s">
        <v>135</v>
      </c>
      <c r="K6" s="508">
        <v>2019</v>
      </c>
      <c r="L6" s="509"/>
    </row>
    <row r="7" spans="1:13" s="94" customFormat="1" ht="13.5" thickBot="1">
      <c r="A7" s="91"/>
      <c r="B7" s="91"/>
      <c r="C7" s="91"/>
      <c r="D7" s="92"/>
      <c r="E7" s="91"/>
      <c r="F7" s="91"/>
      <c r="G7" s="93"/>
      <c r="H7" s="93"/>
      <c r="I7" s="91"/>
      <c r="J7" s="93"/>
      <c r="K7" s="93"/>
      <c r="L7" s="93"/>
    </row>
    <row r="8" spans="1:13" s="95" customFormat="1" ht="16.5" customHeight="1" thickBot="1">
      <c r="A8" s="517" t="s">
        <v>2</v>
      </c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9"/>
    </row>
    <row r="9" spans="1:13" s="95" customFormat="1" ht="16.5" customHeight="1" thickBot="1">
      <c r="A9" s="517" t="s">
        <v>27</v>
      </c>
      <c r="B9" s="519"/>
      <c r="C9" s="517" t="s">
        <v>3</v>
      </c>
      <c r="D9" s="518"/>
      <c r="E9" s="518"/>
      <c r="F9" s="518"/>
      <c r="G9" s="518"/>
      <c r="H9" s="518"/>
      <c r="I9" s="519"/>
      <c r="J9" s="517" t="s">
        <v>28</v>
      </c>
      <c r="K9" s="518"/>
      <c r="L9" s="519"/>
    </row>
    <row r="10" spans="1:13" s="95" customFormat="1" ht="15.75" customHeight="1" thickBot="1">
      <c r="A10" s="81" t="s">
        <v>16</v>
      </c>
      <c r="B10" s="81"/>
      <c r="C10" s="544" t="s">
        <v>855</v>
      </c>
      <c r="D10" s="545"/>
      <c r="E10" s="545"/>
      <c r="F10" s="545"/>
      <c r="G10" s="545"/>
      <c r="H10" s="545"/>
      <c r="I10" s="546"/>
      <c r="J10" s="544" t="str">
        <f>+VLOOKUP($C$10,Listas!$H$139:$I$191,2,FALSE)</f>
        <v>91010111</v>
      </c>
      <c r="K10" s="545"/>
      <c r="L10" s="546"/>
    </row>
    <row r="11" spans="1:13" s="95" customFormat="1" ht="15.75" customHeight="1" thickBot="1">
      <c r="A11" s="81" t="s">
        <v>17</v>
      </c>
      <c r="B11" s="81"/>
      <c r="C11" s="547"/>
      <c r="D11" s="548"/>
      <c r="E11" s="548"/>
      <c r="F11" s="548"/>
      <c r="G11" s="548"/>
      <c r="H11" s="548"/>
      <c r="I11" s="549"/>
      <c r="J11" s="547"/>
      <c r="K11" s="548"/>
      <c r="L11" s="549"/>
    </row>
    <row r="12" spans="1:13" s="95" customFormat="1" ht="14.25" customHeight="1" thickBot="1">
      <c r="A12" s="96"/>
      <c r="B12" s="97"/>
      <c r="C12" s="97"/>
      <c r="D12" s="98"/>
      <c r="E12" s="98"/>
      <c r="F12" s="99"/>
      <c r="G12" s="99"/>
      <c r="H12" s="99"/>
      <c r="I12" s="99"/>
      <c r="J12" s="99"/>
      <c r="K12" s="99"/>
      <c r="L12" s="100"/>
    </row>
    <row r="13" spans="1:13" ht="35.25" customHeight="1" thickBot="1">
      <c r="A13" s="550" t="s">
        <v>99</v>
      </c>
      <c r="B13" s="551"/>
      <c r="C13" s="551"/>
      <c r="D13" s="551"/>
      <c r="E13" s="551"/>
      <c r="F13" s="551"/>
      <c r="G13" s="551"/>
      <c r="H13" s="551"/>
      <c r="I13" s="551"/>
      <c r="J13" s="551"/>
      <c r="K13" s="551"/>
      <c r="L13" s="552"/>
    </row>
    <row r="14" spans="1:13" ht="31.5" customHeight="1">
      <c r="A14" s="520" t="s">
        <v>97</v>
      </c>
      <c r="B14" s="522" t="s">
        <v>98</v>
      </c>
      <c r="C14" s="522"/>
      <c r="D14" s="522"/>
      <c r="E14" s="522" t="s">
        <v>96</v>
      </c>
      <c r="F14" s="522"/>
      <c r="G14" s="522"/>
      <c r="H14" s="522" t="s">
        <v>102</v>
      </c>
      <c r="I14" s="522"/>
      <c r="J14" s="530" t="s">
        <v>111</v>
      </c>
      <c r="K14" s="535"/>
      <c r="L14" s="536"/>
    </row>
    <row r="15" spans="1:13" s="105" customFormat="1" ht="16.5" customHeight="1" thickBot="1">
      <c r="A15" s="521"/>
      <c r="B15" s="102" t="s">
        <v>29</v>
      </c>
      <c r="C15" s="102" t="s">
        <v>30</v>
      </c>
      <c r="D15" s="102" t="s">
        <v>31</v>
      </c>
      <c r="E15" s="102" t="s">
        <v>29</v>
      </c>
      <c r="F15" s="102" t="s">
        <v>30</v>
      </c>
      <c r="G15" s="102" t="s">
        <v>31</v>
      </c>
      <c r="H15" s="102" t="s">
        <v>29</v>
      </c>
      <c r="I15" s="102" t="s">
        <v>30</v>
      </c>
      <c r="J15" s="103" t="s">
        <v>29</v>
      </c>
      <c r="K15" s="102" t="s">
        <v>30</v>
      </c>
      <c r="L15" s="104" t="s">
        <v>31</v>
      </c>
    </row>
    <row r="16" spans="1:13">
      <c r="A16" s="106" t="s">
        <v>36</v>
      </c>
      <c r="B16" s="107"/>
      <c r="C16" s="107"/>
      <c r="D16" s="108">
        <f>+B16+C16</f>
        <v>0</v>
      </c>
      <c r="E16" s="107"/>
      <c r="F16" s="107"/>
      <c r="G16" s="108">
        <f>+E16+F16</f>
        <v>0</v>
      </c>
      <c r="H16" s="108"/>
      <c r="I16" s="107"/>
      <c r="J16" s="109">
        <f>+E16*H16</f>
        <v>0</v>
      </c>
      <c r="K16" s="110">
        <f t="shared" ref="K16:K26" si="0">+F16*I16</f>
        <v>0</v>
      </c>
      <c r="L16" s="111">
        <f>+J16+K16</f>
        <v>0</v>
      </c>
    </row>
    <row r="17" spans="1:12">
      <c r="A17" s="112" t="s">
        <v>37</v>
      </c>
      <c r="B17" s="113"/>
      <c r="C17" s="113"/>
      <c r="D17" s="114">
        <f>+B17+C17</f>
        <v>0</v>
      </c>
      <c r="E17" s="113"/>
      <c r="F17" s="113"/>
      <c r="G17" s="114">
        <f t="shared" ref="G17:G26" si="1">+E17+F17</f>
        <v>0</v>
      </c>
      <c r="H17" s="114"/>
      <c r="I17" s="113"/>
      <c r="J17" s="109">
        <f t="shared" ref="J17:J26" si="2">+E17*H17</f>
        <v>0</v>
      </c>
      <c r="K17" s="108">
        <f t="shared" si="0"/>
        <v>0</v>
      </c>
      <c r="L17" s="111">
        <f t="shared" ref="L17:L26" si="3">+J17+K17</f>
        <v>0</v>
      </c>
    </row>
    <row r="18" spans="1:12">
      <c r="A18" s="112" t="s">
        <v>38</v>
      </c>
      <c r="B18" s="113"/>
      <c r="C18" s="113"/>
      <c r="D18" s="114">
        <f>+B18+C18</f>
        <v>0</v>
      </c>
      <c r="E18" s="113"/>
      <c r="F18" s="113"/>
      <c r="G18" s="114">
        <f t="shared" si="1"/>
        <v>0</v>
      </c>
      <c r="H18" s="114"/>
      <c r="I18" s="113"/>
      <c r="J18" s="109">
        <f t="shared" si="2"/>
        <v>0</v>
      </c>
      <c r="K18" s="108">
        <f t="shared" si="0"/>
        <v>0</v>
      </c>
      <c r="L18" s="111">
        <f t="shared" si="3"/>
        <v>0</v>
      </c>
    </row>
    <row r="19" spans="1:12">
      <c r="A19" s="112" t="s">
        <v>39</v>
      </c>
      <c r="B19" s="113"/>
      <c r="C19" s="113"/>
      <c r="D19" s="114">
        <f>+B19+C19</f>
        <v>0</v>
      </c>
      <c r="E19" s="113"/>
      <c r="F19" s="113"/>
      <c r="G19" s="114">
        <f>+E19+F19</f>
        <v>0</v>
      </c>
      <c r="H19" s="114"/>
      <c r="I19" s="113"/>
      <c r="J19" s="109">
        <f t="shared" si="2"/>
        <v>0</v>
      </c>
      <c r="K19" s="108">
        <f t="shared" si="0"/>
        <v>0</v>
      </c>
      <c r="L19" s="111">
        <f t="shared" si="3"/>
        <v>0</v>
      </c>
    </row>
    <row r="20" spans="1:12">
      <c r="A20" s="112" t="s">
        <v>40</v>
      </c>
      <c r="B20" s="113"/>
      <c r="C20" s="113"/>
      <c r="D20" s="114">
        <f t="shared" ref="D20:D26" si="4">+B20+C20</f>
        <v>0</v>
      </c>
      <c r="E20" s="113"/>
      <c r="F20" s="113"/>
      <c r="G20" s="114">
        <f t="shared" si="1"/>
        <v>0</v>
      </c>
      <c r="H20" s="114"/>
      <c r="I20" s="113"/>
      <c r="J20" s="109">
        <f t="shared" si="2"/>
        <v>0</v>
      </c>
      <c r="K20" s="108">
        <f t="shared" si="0"/>
        <v>0</v>
      </c>
      <c r="L20" s="111">
        <f t="shared" si="3"/>
        <v>0</v>
      </c>
    </row>
    <row r="21" spans="1:12">
      <c r="A21" s="112" t="s">
        <v>41</v>
      </c>
      <c r="B21" s="113"/>
      <c r="C21" s="113"/>
      <c r="D21" s="114">
        <f t="shared" si="4"/>
        <v>0</v>
      </c>
      <c r="E21" s="113"/>
      <c r="F21" s="113"/>
      <c r="G21" s="114">
        <f t="shared" si="1"/>
        <v>0</v>
      </c>
      <c r="H21" s="114"/>
      <c r="I21" s="113"/>
      <c r="J21" s="109">
        <f t="shared" si="2"/>
        <v>0</v>
      </c>
      <c r="K21" s="108">
        <f t="shared" si="0"/>
        <v>0</v>
      </c>
      <c r="L21" s="111">
        <f t="shared" si="3"/>
        <v>0</v>
      </c>
    </row>
    <row r="22" spans="1:12">
      <c r="A22" s="112" t="s">
        <v>47</v>
      </c>
      <c r="B22" s="113"/>
      <c r="C22" s="113"/>
      <c r="D22" s="114">
        <f t="shared" si="4"/>
        <v>0</v>
      </c>
      <c r="E22" s="113"/>
      <c r="F22" s="113"/>
      <c r="G22" s="114">
        <f t="shared" si="1"/>
        <v>0</v>
      </c>
      <c r="H22" s="114"/>
      <c r="I22" s="113"/>
      <c r="J22" s="109">
        <f t="shared" si="2"/>
        <v>0</v>
      </c>
      <c r="K22" s="108">
        <f t="shared" si="0"/>
        <v>0</v>
      </c>
      <c r="L22" s="111">
        <f t="shared" si="3"/>
        <v>0</v>
      </c>
    </row>
    <row r="23" spans="1:12">
      <c r="A23" s="112" t="s">
        <v>43</v>
      </c>
      <c r="B23" s="113"/>
      <c r="C23" s="113"/>
      <c r="D23" s="114">
        <f t="shared" si="4"/>
        <v>0</v>
      </c>
      <c r="E23" s="113"/>
      <c r="F23" s="113"/>
      <c r="G23" s="114">
        <f t="shared" si="1"/>
        <v>0</v>
      </c>
      <c r="H23" s="114"/>
      <c r="I23" s="113"/>
      <c r="J23" s="109">
        <f t="shared" si="2"/>
        <v>0</v>
      </c>
      <c r="K23" s="108">
        <f t="shared" si="0"/>
        <v>0</v>
      </c>
      <c r="L23" s="111">
        <f t="shared" si="3"/>
        <v>0</v>
      </c>
    </row>
    <row r="24" spans="1:12">
      <c r="A24" s="112" t="s">
        <v>44</v>
      </c>
      <c r="B24" s="113"/>
      <c r="C24" s="113"/>
      <c r="D24" s="114">
        <f t="shared" si="4"/>
        <v>0</v>
      </c>
      <c r="E24" s="113"/>
      <c r="F24" s="113"/>
      <c r="G24" s="114">
        <f t="shared" si="1"/>
        <v>0</v>
      </c>
      <c r="H24" s="114"/>
      <c r="I24" s="113"/>
      <c r="J24" s="109">
        <f t="shared" si="2"/>
        <v>0</v>
      </c>
      <c r="K24" s="108">
        <f t="shared" si="0"/>
        <v>0</v>
      </c>
      <c r="L24" s="111">
        <f t="shared" si="3"/>
        <v>0</v>
      </c>
    </row>
    <row r="25" spans="1:12">
      <c r="A25" s="112" t="s">
        <v>48</v>
      </c>
      <c r="B25" s="113"/>
      <c r="C25" s="113"/>
      <c r="D25" s="114">
        <f t="shared" si="4"/>
        <v>0</v>
      </c>
      <c r="E25" s="113"/>
      <c r="F25" s="113"/>
      <c r="G25" s="114">
        <f t="shared" si="1"/>
        <v>0</v>
      </c>
      <c r="H25" s="114"/>
      <c r="I25" s="113"/>
      <c r="J25" s="109">
        <f t="shared" si="2"/>
        <v>0</v>
      </c>
      <c r="K25" s="108">
        <f t="shared" si="0"/>
        <v>0</v>
      </c>
      <c r="L25" s="111">
        <f t="shared" si="3"/>
        <v>0</v>
      </c>
    </row>
    <row r="26" spans="1:12" ht="13.5" thickBot="1">
      <c r="A26" s="115" t="s">
        <v>46</v>
      </c>
      <c r="B26" s="116"/>
      <c r="C26" s="116"/>
      <c r="D26" s="117">
        <f t="shared" si="4"/>
        <v>0</v>
      </c>
      <c r="E26" s="116"/>
      <c r="F26" s="116"/>
      <c r="G26" s="117">
        <f t="shared" si="1"/>
        <v>0</v>
      </c>
      <c r="H26" s="117"/>
      <c r="I26" s="116"/>
      <c r="J26" s="109">
        <f t="shared" si="2"/>
        <v>0</v>
      </c>
      <c r="K26" s="108">
        <f t="shared" si="0"/>
        <v>0</v>
      </c>
      <c r="L26" s="111">
        <f t="shared" si="3"/>
        <v>0</v>
      </c>
    </row>
    <row r="27" spans="1:12" ht="13.5" thickBot="1">
      <c r="A27" s="118" t="s">
        <v>150</v>
      </c>
      <c r="B27" s="119"/>
      <c r="C27" s="120"/>
      <c r="D27" s="119"/>
      <c r="E27" s="119"/>
      <c r="F27" s="119"/>
      <c r="G27" s="119"/>
      <c r="H27" s="119"/>
      <c r="I27" s="119"/>
      <c r="J27" s="119"/>
      <c r="K27" s="119"/>
      <c r="L27" s="121">
        <f>SUM(L16:L26)</f>
        <v>0</v>
      </c>
    </row>
    <row r="28" spans="1:12" ht="15.75" customHeight="1" thickBot="1">
      <c r="A28" s="118" t="s">
        <v>151</v>
      </c>
      <c r="B28" s="119"/>
      <c r="C28" s="120"/>
      <c r="D28" s="119"/>
      <c r="E28" s="119"/>
      <c r="F28" s="119"/>
      <c r="G28" s="119"/>
      <c r="H28" s="119"/>
      <c r="I28" s="119"/>
      <c r="J28" s="119"/>
      <c r="K28" s="119"/>
      <c r="L28" s="121">
        <v>0</v>
      </c>
    </row>
    <row r="29" spans="1:12" ht="16.5" customHeight="1" thickBot="1">
      <c r="A29" s="122" t="s">
        <v>150</v>
      </c>
      <c r="B29" s="123"/>
      <c r="C29" s="124"/>
      <c r="D29" s="123"/>
      <c r="E29" s="123"/>
      <c r="F29" s="123"/>
      <c r="G29" s="123"/>
      <c r="H29" s="123"/>
      <c r="I29" s="123"/>
      <c r="J29" s="123"/>
      <c r="K29" s="123"/>
      <c r="L29" s="125">
        <f>+L27+L28</f>
        <v>0</v>
      </c>
    </row>
    <row r="30" spans="1:12" ht="16.5" customHeight="1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12" hidden="1">
      <c r="A31" s="128"/>
      <c r="B31" s="128"/>
      <c r="C31" s="128"/>
      <c r="D31" s="128"/>
      <c r="E31" s="126"/>
      <c r="F31" s="127"/>
      <c r="G31" s="127"/>
      <c r="H31" s="127"/>
      <c r="I31" s="127"/>
      <c r="J31" s="127"/>
      <c r="K31" s="127"/>
      <c r="L31" s="127"/>
    </row>
    <row r="32" spans="1:12" ht="35.25" hidden="1" customHeight="1" thickBot="1">
      <c r="A32" s="550" t="s">
        <v>100</v>
      </c>
      <c r="B32" s="551"/>
      <c r="C32" s="551"/>
      <c r="D32" s="551"/>
      <c r="E32" s="551"/>
      <c r="F32" s="551"/>
      <c r="G32" s="551"/>
      <c r="H32" s="551"/>
      <c r="I32" s="551"/>
      <c r="J32" s="551"/>
      <c r="K32" s="551"/>
      <c r="L32" s="552"/>
    </row>
    <row r="33" spans="1:12" ht="16.5" hidden="1" customHeight="1">
      <c r="A33" s="520" t="s">
        <v>119</v>
      </c>
      <c r="B33" s="522" t="s">
        <v>32</v>
      </c>
      <c r="C33" s="522"/>
      <c r="D33" s="522"/>
      <c r="E33" s="558" t="s">
        <v>49</v>
      </c>
      <c r="F33" s="559"/>
      <c r="G33" s="559"/>
      <c r="H33" s="560"/>
      <c r="I33" s="522" t="s">
        <v>103</v>
      </c>
      <c r="J33" s="554" t="s">
        <v>106</v>
      </c>
      <c r="K33" s="554" t="s">
        <v>110</v>
      </c>
      <c r="L33" s="556" t="s">
        <v>101</v>
      </c>
    </row>
    <row r="34" spans="1:12" ht="45.75" hidden="1" customHeight="1" thickBot="1">
      <c r="A34" s="521"/>
      <c r="B34" s="102" t="s">
        <v>104</v>
      </c>
      <c r="C34" s="102" t="s">
        <v>575</v>
      </c>
      <c r="D34" s="102" t="s">
        <v>113</v>
      </c>
      <c r="E34" s="102" t="s">
        <v>104</v>
      </c>
      <c r="F34" s="102" t="s">
        <v>575</v>
      </c>
      <c r="G34" s="102" t="s">
        <v>112</v>
      </c>
      <c r="H34" s="102" t="s">
        <v>105</v>
      </c>
      <c r="I34" s="527"/>
      <c r="J34" s="555"/>
      <c r="K34" s="555"/>
      <c r="L34" s="557"/>
    </row>
    <row r="35" spans="1:12" hidden="1">
      <c r="A35" s="129" t="s">
        <v>33</v>
      </c>
      <c r="B35" s="113"/>
      <c r="C35" s="113"/>
      <c r="D35" s="114"/>
      <c r="E35" s="113"/>
      <c r="F35" s="113"/>
      <c r="G35" s="114"/>
      <c r="H35" s="114"/>
      <c r="I35" s="114"/>
      <c r="J35" s="113"/>
      <c r="K35" s="113"/>
      <c r="L35" s="130"/>
    </row>
    <row r="36" spans="1:12" hidden="1">
      <c r="A36" s="129" t="s">
        <v>34</v>
      </c>
      <c r="B36" s="113"/>
      <c r="C36" s="113"/>
      <c r="D36" s="114"/>
      <c r="E36" s="113"/>
      <c r="F36" s="113"/>
      <c r="G36" s="114"/>
      <c r="H36" s="114"/>
      <c r="I36" s="114"/>
      <c r="J36" s="113"/>
      <c r="K36" s="113"/>
      <c r="L36" s="130"/>
    </row>
    <row r="37" spans="1:12" hidden="1">
      <c r="A37" s="129" t="s">
        <v>35</v>
      </c>
      <c r="B37" s="113"/>
      <c r="C37" s="113"/>
      <c r="D37" s="114"/>
      <c r="E37" s="113"/>
      <c r="F37" s="113"/>
      <c r="G37" s="114"/>
      <c r="H37" s="114"/>
      <c r="I37" s="114"/>
      <c r="J37" s="113"/>
      <c r="K37" s="113"/>
      <c r="L37" s="130"/>
    </row>
    <row r="38" spans="1:12" hidden="1">
      <c r="A38" s="129" t="s">
        <v>36</v>
      </c>
      <c r="B38" s="113"/>
      <c r="C38" s="113"/>
      <c r="D38" s="114"/>
      <c r="E38" s="113"/>
      <c r="F38" s="113"/>
      <c r="G38" s="114"/>
      <c r="H38" s="114"/>
      <c r="I38" s="114"/>
      <c r="J38" s="113"/>
      <c r="K38" s="113"/>
      <c r="L38" s="130"/>
    </row>
    <row r="39" spans="1:12" hidden="1">
      <c r="A39" s="131" t="s">
        <v>37</v>
      </c>
      <c r="B39" s="113"/>
      <c r="C39" s="113"/>
      <c r="D39" s="114"/>
      <c r="E39" s="113"/>
      <c r="F39" s="113"/>
      <c r="G39" s="114"/>
      <c r="H39" s="114"/>
      <c r="I39" s="114"/>
      <c r="J39" s="113"/>
      <c r="K39" s="113"/>
      <c r="L39" s="130"/>
    </row>
    <row r="40" spans="1:12" hidden="1">
      <c r="A40" s="131" t="s">
        <v>38</v>
      </c>
      <c r="B40" s="113"/>
      <c r="C40" s="113"/>
      <c r="D40" s="114"/>
      <c r="E40" s="113"/>
      <c r="F40" s="113"/>
      <c r="G40" s="114"/>
      <c r="H40" s="114"/>
      <c r="I40" s="114"/>
      <c r="J40" s="113"/>
      <c r="K40" s="113"/>
      <c r="L40" s="130"/>
    </row>
    <row r="41" spans="1:12" hidden="1">
      <c r="A41" s="131" t="s">
        <v>39</v>
      </c>
      <c r="B41" s="113"/>
      <c r="C41" s="113"/>
      <c r="D41" s="114"/>
      <c r="E41" s="113"/>
      <c r="F41" s="113"/>
      <c r="G41" s="114"/>
      <c r="H41" s="114"/>
      <c r="I41" s="114"/>
      <c r="J41" s="113"/>
      <c r="K41" s="113"/>
      <c r="L41" s="130"/>
    </row>
    <row r="42" spans="1:12" hidden="1">
      <c r="A42" s="131" t="s">
        <v>40</v>
      </c>
      <c r="B42" s="113"/>
      <c r="C42" s="113"/>
      <c r="D42" s="114"/>
      <c r="E42" s="113"/>
      <c r="F42" s="113"/>
      <c r="G42" s="114"/>
      <c r="H42" s="114"/>
      <c r="I42" s="114"/>
      <c r="J42" s="113"/>
      <c r="K42" s="113"/>
      <c r="L42" s="130"/>
    </row>
    <row r="43" spans="1:12" hidden="1">
      <c r="A43" s="131" t="s">
        <v>41</v>
      </c>
      <c r="B43" s="113"/>
      <c r="C43" s="113"/>
      <c r="D43" s="114"/>
      <c r="E43" s="113"/>
      <c r="F43" s="113"/>
      <c r="G43" s="114"/>
      <c r="H43" s="114"/>
      <c r="I43" s="114"/>
      <c r="J43" s="113"/>
      <c r="K43" s="113"/>
      <c r="L43" s="130"/>
    </row>
    <row r="44" spans="1:12" hidden="1">
      <c r="A44" s="131" t="s">
        <v>42</v>
      </c>
      <c r="B44" s="113"/>
      <c r="C44" s="113"/>
      <c r="D44" s="114"/>
      <c r="E44" s="113"/>
      <c r="F44" s="113"/>
      <c r="G44" s="114"/>
      <c r="H44" s="114"/>
      <c r="I44" s="114"/>
      <c r="J44" s="113"/>
      <c r="K44" s="113"/>
      <c r="L44" s="130"/>
    </row>
    <row r="45" spans="1:12" hidden="1">
      <c r="A45" s="131" t="s">
        <v>43</v>
      </c>
      <c r="B45" s="113"/>
      <c r="C45" s="113"/>
      <c r="D45" s="114"/>
      <c r="E45" s="113"/>
      <c r="F45" s="113"/>
      <c r="G45" s="114"/>
      <c r="H45" s="114"/>
      <c r="I45" s="114"/>
      <c r="J45" s="113"/>
      <c r="K45" s="113"/>
      <c r="L45" s="130"/>
    </row>
    <row r="46" spans="1:12" hidden="1">
      <c r="A46" s="131" t="s">
        <v>44</v>
      </c>
      <c r="B46" s="113"/>
      <c r="C46" s="113"/>
      <c r="D46" s="114"/>
      <c r="E46" s="113"/>
      <c r="F46" s="113"/>
      <c r="G46" s="114"/>
      <c r="H46" s="114"/>
      <c r="I46" s="114"/>
      <c r="J46" s="113"/>
      <c r="K46" s="113"/>
      <c r="L46" s="130"/>
    </row>
    <row r="47" spans="1:12" hidden="1">
      <c r="A47" s="131" t="s">
        <v>45</v>
      </c>
      <c r="B47" s="113"/>
      <c r="C47" s="113"/>
      <c r="D47" s="114"/>
      <c r="E47" s="113"/>
      <c r="F47" s="113"/>
      <c r="G47" s="114"/>
      <c r="H47" s="114"/>
      <c r="I47" s="114"/>
      <c r="J47" s="113"/>
      <c r="K47" s="113"/>
      <c r="L47" s="130"/>
    </row>
    <row r="48" spans="1:12" ht="13.5" hidden="1" thickBot="1">
      <c r="A48" s="132" t="s">
        <v>46</v>
      </c>
      <c r="B48" s="116"/>
      <c r="C48" s="116"/>
      <c r="D48" s="117"/>
      <c r="E48" s="116"/>
      <c r="F48" s="116"/>
      <c r="G48" s="117"/>
      <c r="H48" s="117"/>
      <c r="I48" s="117"/>
      <c r="J48" s="116"/>
      <c r="K48" s="116"/>
      <c r="L48" s="133"/>
    </row>
    <row r="49" spans="1:12" ht="13.5" hidden="1" thickBot="1">
      <c r="A49" s="118" t="s">
        <v>107</v>
      </c>
      <c r="B49" s="119"/>
      <c r="C49" s="119"/>
      <c r="D49" s="119"/>
      <c r="E49" s="134">
        <f>SUM(E38:E48)</f>
        <v>0</v>
      </c>
      <c r="F49" s="134">
        <f>SUM(F38:F48)</f>
        <v>0</v>
      </c>
      <c r="G49" s="134">
        <f>SUM(G38:G48)</f>
        <v>0</v>
      </c>
      <c r="H49" s="134"/>
      <c r="I49" s="134"/>
      <c r="J49" s="134"/>
      <c r="K49" s="134"/>
      <c r="L49" s="135">
        <f>SUM(L38:L48)</f>
        <v>0</v>
      </c>
    </row>
    <row r="50" spans="1:12" hidden="1">
      <c r="A50" s="136" t="s">
        <v>33</v>
      </c>
      <c r="B50" s="107"/>
      <c r="C50" s="108"/>
      <c r="D50" s="137"/>
      <c r="E50" s="107"/>
      <c r="F50" s="108"/>
      <c r="G50" s="137"/>
      <c r="H50" s="137"/>
      <c r="I50" s="137"/>
      <c r="J50" s="137"/>
      <c r="K50" s="137"/>
      <c r="L50" s="138"/>
    </row>
    <row r="51" spans="1:12" hidden="1">
      <c r="A51" s="129" t="s">
        <v>34</v>
      </c>
      <c r="B51" s="113"/>
      <c r="C51" s="114"/>
      <c r="D51" s="139"/>
      <c r="E51" s="113"/>
      <c r="F51" s="114"/>
      <c r="G51" s="139"/>
      <c r="H51" s="139"/>
      <c r="I51" s="139"/>
      <c r="J51" s="139"/>
      <c r="K51" s="139"/>
      <c r="L51" s="130"/>
    </row>
    <row r="52" spans="1:12" hidden="1">
      <c r="A52" s="129" t="s">
        <v>35</v>
      </c>
      <c r="B52" s="113"/>
      <c r="C52" s="114"/>
      <c r="D52" s="139"/>
      <c r="E52" s="113"/>
      <c r="F52" s="114"/>
      <c r="G52" s="139"/>
      <c r="H52" s="139"/>
      <c r="I52" s="139"/>
      <c r="J52" s="139"/>
      <c r="K52" s="139"/>
      <c r="L52" s="130"/>
    </row>
    <row r="53" spans="1:12" hidden="1">
      <c r="A53" s="129" t="s">
        <v>36</v>
      </c>
      <c r="B53" s="113"/>
      <c r="C53" s="114"/>
      <c r="D53" s="139"/>
      <c r="E53" s="113"/>
      <c r="F53" s="114"/>
      <c r="G53" s="139"/>
      <c r="H53" s="139"/>
      <c r="I53" s="139"/>
      <c r="J53" s="139"/>
      <c r="K53" s="139"/>
      <c r="L53" s="130"/>
    </row>
    <row r="54" spans="1:12" hidden="1">
      <c r="A54" s="131" t="s">
        <v>37</v>
      </c>
      <c r="B54" s="113"/>
      <c r="C54" s="114"/>
      <c r="D54" s="139"/>
      <c r="E54" s="113"/>
      <c r="F54" s="114"/>
      <c r="G54" s="139"/>
      <c r="H54" s="139"/>
      <c r="I54" s="139"/>
      <c r="J54" s="139"/>
      <c r="K54" s="139"/>
      <c r="L54" s="130"/>
    </row>
    <row r="55" spans="1:12" hidden="1">
      <c r="A55" s="131" t="s">
        <v>38</v>
      </c>
      <c r="B55" s="113"/>
      <c r="C55" s="114"/>
      <c r="D55" s="139"/>
      <c r="E55" s="113"/>
      <c r="F55" s="114"/>
      <c r="G55" s="139"/>
      <c r="H55" s="139"/>
      <c r="I55" s="139"/>
      <c r="J55" s="139"/>
      <c r="K55" s="139"/>
      <c r="L55" s="130"/>
    </row>
    <row r="56" spans="1:12" hidden="1">
      <c r="A56" s="131" t="s">
        <v>39</v>
      </c>
      <c r="B56" s="113"/>
      <c r="C56" s="114"/>
      <c r="D56" s="139"/>
      <c r="E56" s="113"/>
      <c r="F56" s="114"/>
      <c r="G56" s="139"/>
      <c r="H56" s="139"/>
      <c r="I56" s="139"/>
      <c r="J56" s="139"/>
      <c r="K56" s="139"/>
      <c r="L56" s="130"/>
    </row>
    <row r="57" spans="1:12" hidden="1">
      <c r="A57" s="131" t="s">
        <v>40</v>
      </c>
      <c r="B57" s="113"/>
      <c r="C57" s="114"/>
      <c r="D57" s="139"/>
      <c r="E57" s="113"/>
      <c r="F57" s="114"/>
      <c r="G57" s="139"/>
      <c r="H57" s="139"/>
      <c r="I57" s="139"/>
      <c r="J57" s="139"/>
      <c r="K57" s="139"/>
      <c r="L57" s="130"/>
    </row>
    <row r="58" spans="1:12" hidden="1">
      <c r="A58" s="131" t="s">
        <v>41</v>
      </c>
      <c r="B58" s="113"/>
      <c r="C58" s="114"/>
      <c r="D58" s="139"/>
      <c r="E58" s="113"/>
      <c r="F58" s="114"/>
      <c r="G58" s="139"/>
      <c r="H58" s="139"/>
      <c r="I58" s="139"/>
      <c r="J58" s="139"/>
      <c r="K58" s="139"/>
      <c r="L58" s="130"/>
    </row>
    <row r="59" spans="1:12" hidden="1">
      <c r="A59" s="131" t="s">
        <v>42</v>
      </c>
      <c r="B59" s="113"/>
      <c r="C59" s="114"/>
      <c r="D59" s="139"/>
      <c r="E59" s="113"/>
      <c r="F59" s="114"/>
      <c r="G59" s="139"/>
      <c r="H59" s="139"/>
      <c r="I59" s="139"/>
      <c r="J59" s="139"/>
      <c r="K59" s="139"/>
      <c r="L59" s="130"/>
    </row>
    <row r="60" spans="1:12" hidden="1">
      <c r="A60" s="131" t="s">
        <v>43</v>
      </c>
      <c r="B60" s="113"/>
      <c r="C60" s="114"/>
      <c r="D60" s="139"/>
      <c r="E60" s="113"/>
      <c r="F60" s="114"/>
      <c r="G60" s="139"/>
      <c r="H60" s="139"/>
      <c r="I60" s="139"/>
      <c r="J60" s="139"/>
      <c r="K60" s="139"/>
      <c r="L60" s="130"/>
    </row>
    <row r="61" spans="1:12" hidden="1">
      <c r="A61" s="131" t="s">
        <v>44</v>
      </c>
      <c r="B61" s="113"/>
      <c r="C61" s="114"/>
      <c r="D61" s="139"/>
      <c r="E61" s="113"/>
      <c r="F61" s="114"/>
      <c r="G61" s="139"/>
      <c r="H61" s="139"/>
      <c r="I61" s="139"/>
      <c r="J61" s="139"/>
      <c r="K61" s="139"/>
      <c r="L61" s="130"/>
    </row>
    <row r="62" spans="1:12" hidden="1">
      <c r="A62" s="131" t="s">
        <v>45</v>
      </c>
      <c r="B62" s="113"/>
      <c r="C62" s="114"/>
      <c r="D62" s="139"/>
      <c r="E62" s="113"/>
      <c r="F62" s="114"/>
      <c r="G62" s="139"/>
      <c r="H62" s="139"/>
      <c r="I62" s="139"/>
      <c r="J62" s="139"/>
      <c r="K62" s="139"/>
      <c r="L62" s="130"/>
    </row>
    <row r="63" spans="1:12" ht="13.5" hidden="1" thickBot="1">
      <c r="A63" s="132" t="s">
        <v>46</v>
      </c>
      <c r="B63" s="116"/>
      <c r="C63" s="117"/>
      <c r="D63" s="140"/>
      <c r="E63" s="116"/>
      <c r="F63" s="117"/>
      <c r="G63" s="140"/>
      <c r="H63" s="140"/>
      <c r="I63" s="140"/>
      <c r="J63" s="140"/>
      <c r="K63" s="140"/>
      <c r="L63" s="133"/>
    </row>
    <row r="64" spans="1:12" ht="13.5" hidden="1" thickBot="1">
      <c r="A64" s="118" t="s">
        <v>108</v>
      </c>
      <c r="B64" s="119"/>
      <c r="C64" s="119"/>
      <c r="D64" s="119"/>
      <c r="E64" s="134">
        <f t="shared" ref="E64:G65" si="5">SUM(E50:E63)</f>
        <v>0</v>
      </c>
      <c r="F64" s="134">
        <f t="shared" si="5"/>
        <v>0</v>
      </c>
      <c r="G64" s="134">
        <f t="shared" si="5"/>
        <v>0</v>
      </c>
      <c r="H64" s="134"/>
      <c r="I64" s="134"/>
      <c r="J64" s="134">
        <f t="shared" ref="J64:L65" si="6">SUM(J50:J63)</f>
        <v>0</v>
      </c>
      <c r="K64" s="134">
        <f t="shared" si="6"/>
        <v>0</v>
      </c>
      <c r="L64" s="135">
        <f t="shared" si="6"/>
        <v>0</v>
      </c>
    </row>
    <row r="65" spans="1:12" ht="24.75" hidden="1" customHeight="1" thickBot="1">
      <c r="A65" s="515" t="s">
        <v>109</v>
      </c>
      <c r="B65" s="516"/>
      <c r="C65" s="516"/>
      <c r="D65" s="566"/>
      <c r="E65" s="141">
        <f t="shared" si="5"/>
        <v>0</v>
      </c>
      <c r="F65" s="141">
        <f t="shared" si="5"/>
        <v>0</v>
      </c>
      <c r="G65" s="141">
        <f t="shared" si="5"/>
        <v>0</v>
      </c>
      <c r="H65" s="141"/>
      <c r="I65" s="141"/>
      <c r="J65" s="141">
        <f t="shared" si="6"/>
        <v>0</v>
      </c>
      <c r="K65" s="142">
        <f t="shared" si="6"/>
        <v>0</v>
      </c>
      <c r="L65" s="143">
        <f t="shared" si="6"/>
        <v>0</v>
      </c>
    </row>
    <row r="66" spans="1:12" hidden="1">
      <c r="A66" s="144"/>
      <c r="B66" s="144"/>
      <c r="C66" s="144"/>
      <c r="D66" s="144"/>
      <c r="E66" s="126"/>
      <c r="F66" s="127"/>
      <c r="G66" s="127"/>
      <c r="H66" s="127"/>
      <c r="I66" s="127"/>
      <c r="J66" s="127"/>
      <c r="K66" s="127"/>
      <c r="L66" s="127"/>
    </row>
    <row r="67" spans="1:12" ht="13.5" thickBot="1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 s="146" customFormat="1" ht="15.75" thickBot="1">
      <c r="A68" s="510" t="s">
        <v>114</v>
      </c>
      <c r="B68" s="511"/>
      <c r="C68" s="511"/>
      <c r="D68" s="511"/>
      <c r="E68" s="511"/>
      <c r="F68" s="511"/>
      <c r="G68" s="511"/>
      <c r="H68" s="511"/>
      <c r="I68" s="511"/>
      <c r="J68" s="511"/>
      <c r="K68" s="511"/>
      <c r="L68" s="512"/>
    </row>
    <row r="69" spans="1:12" ht="15.75" customHeight="1">
      <c r="A69" s="561" t="s">
        <v>118</v>
      </c>
      <c r="B69" s="562"/>
      <c r="C69" s="530" t="s">
        <v>126</v>
      </c>
      <c r="D69" s="531"/>
      <c r="E69" s="532"/>
      <c r="F69" s="530" t="s">
        <v>127</v>
      </c>
      <c r="G69" s="531"/>
      <c r="H69" s="532"/>
      <c r="I69" s="530" t="s">
        <v>128</v>
      </c>
      <c r="J69" s="531"/>
      <c r="K69" s="532"/>
      <c r="L69" s="565" t="s">
        <v>130</v>
      </c>
    </row>
    <row r="70" spans="1:12" ht="26.25" thickBot="1">
      <c r="A70" s="563"/>
      <c r="B70" s="564"/>
      <c r="C70" s="103" t="s">
        <v>120</v>
      </c>
      <c r="D70" s="103" t="s">
        <v>122</v>
      </c>
      <c r="E70" s="103" t="s">
        <v>123</v>
      </c>
      <c r="F70" s="103" t="s">
        <v>121</v>
      </c>
      <c r="G70" s="103" t="s">
        <v>124</v>
      </c>
      <c r="H70" s="103" t="s">
        <v>125</v>
      </c>
      <c r="I70" s="103" t="s">
        <v>121</v>
      </c>
      <c r="J70" s="103" t="s">
        <v>124</v>
      </c>
      <c r="K70" s="103" t="s">
        <v>125</v>
      </c>
      <c r="L70" s="557"/>
    </row>
    <row r="71" spans="1:12">
      <c r="A71" s="147"/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9"/>
    </row>
    <row r="72" spans="1:12">
      <c r="A72" s="150" t="s">
        <v>50</v>
      </c>
      <c r="B72" s="151"/>
      <c r="C72" s="152"/>
      <c r="D72" s="153"/>
      <c r="E72" s="154"/>
      <c r="F72" s="155"/>
      <c r="G72" s="153"/>
      <c r="H72" s="154"/>
      <c r="I72" s="155"/>
      <c r="J72" s="155"/>
      <c r="K72" s="154"/>
      <c r="L72" s="156"/>
    </row>
    <row r="73" spans="1:12">
      <c r="A73" s="150" t="s">
        <v>51</v>
      </c>
      <c r="B73" s="151"/>
      <c r="C73" s="152"/>
      <c r="D73" s="153"/>
      <c r="E73" s="154"/>
      <c r="F73" s="155"/>
      <c r="G73" s="153"/>
      <c r="H73" s="154"/>
      <c r="I73" s="155"/>
      <c r="J73" s="155"/>
      <c r="K73" s="154"/>
      <c r="L73" s="156"/>
    </row>
    <row r="74" spans="1:12">
      <c r="A74" s="150" t="s">
        <v>52</v>
      </c>
      <c r="B74" s="151"/>
      <c r="C74" s="152"/>
      <c r="D74" s="153"/>
      <c r="E74" s="154"/>
      <c r="F74" s="155"/>
      <c r="G74" s="153"/>
      <c r="H74" s="154"/>
      <c r="I74" s="155"/>
      <c r="J74" s="155"/>
      <c r="K74" s="154"/>
      <c r="L74" s="156"/>
    </row>
    <row r="75" spans="1:12">
      <c r="A75" s="150" t="s">
        <v>53</v>
      </c>
      <c r="B75" s="151"/>
      <c r="C75" s="152"/>
      <c r="D75" s="153"/>
      <c r="E75" s="154"/>
      <c r="F75" s="155"/>
      <c r="G75" s="153"/>
      <c r="H75" s="154"/>
      <c r="I75" s="155"/>
      <c r="J75" s="155"/>
      <c r="K75" s="154"/>
      <c r="L75" s="156"/>
    </row>
    <row r="76" spans="1:12">
      <c r="A76" s="150" t="s">
        <v>54</v>
      </c>
      <c r="B76" s="151"/>
      <c r="C76" s="152"/>
      <c r="D76" s="153"/>
      <c r="E76" s="154"/>
      <c r="F76" s="155"/>
      <c r="G76" s="153"/>
      <c r="H76" s="154"/>
      <c r="I76" s="155"/>
      <c r="J76" s="155"/>
      <c r="K76" s="154"/>
      <c r="L76" s="156"/>
    </row>
    <row r="77" spans="1:12">
      <c r="A77" s="150" t="s">
        <v>55</v>
      </c>
      <c r="B77" s="151"/>
      <c r="C77" s="152"/>
      <c r="D77" s="153"/>
      <c r="E77" s="154"/>
      <c r="F77" s="155"/>
      <c r="G77" s="153"/>
      <c r="H77" s="154"/>
      <c r="I77" s="155"/>
      <c r="J77" s="155"/>
      <c r="K77" s="154"/>
      <c r="L77" s="156"/>
    </row>
    <row r="78" spans="1:12">
      <c r="A78" s="150" t="s">
        <v>56</v>
      </c>
      <c r="B78" s="151"/>
      <c r="C78" s="152"/>
      <c r="D78" s="153"/>
      <c r="E78" s="154"/>
      <c r="F78" s="155"/>
      <c r="G78" s="153"/>
      <c r="H78" s="154"/>
      <c r="I78" s="155"/>
      <c r="J78" s="155"/>
      <c r="K78" s="154"/>
      <c r="L78" s="156"/>
    </row>
    <row r="79" spans="1:12">
      <c r="A79" s="150" t="s">
        <v>57</v>
      </c>
      <c r="B79" s="151"/>
      <c r="C79" s="152"/>
      <c r="D79" s="153"/>
      <c r="E79" s="154"/>
      <c r="F79" s="155"/>
      <c r="G79" s="153"/>
      <c r="H79" s="154"/>
      <c r="I79" s="155"/>
      <c r="J79" s="155"/>
      <c r="K79" s="154"/>
      <c r="L79" s="156"/>
    </row>
    <row r="80" spans="1:12" ht="13.5" thickBot="1">
      <c r="A80" s="157" t="s">
        <v>58</v>
      </c>
      <c r="B80" s="158"/>
      <c r="C80" s="159"/>
      <c r="D80" s="160"/>
      <c r="E80" s="161"/>
      <c r="F80" s="162"/>
      <c r="G80" s="160"/>
      <c r="H80" s="161"/>
      <c r="I80" s="162"/>
      <c r="J80" s="162"/>
      <c r="K80" s="161"/>
      <c r="L80" s="163"/>
    </row>
    <row r="81" spans="1:12" ht="16.5" customHeight="1" thickBot="1">
      <c r="A81" s="513" t="s">
        <v>115</v>
      </c>
      <c r="B81" s="514"/>
      <c r="C81" s="119"/>
      <c r="D81" s="119"/>
      <c r="E81" s="119"/>
      <c r="F81" s="119"/>
      <c r="G81" s="119"/>
      <c r="H81" s="119"/>
      <c r="I81" s="119"/>
      <c r="J81" s="119"/>
      <c r="K81" s="164"/>
      <c r="L81" s="121">
        <f>SUM(L72:L80)</f>
        <v>0</v>
      </c>
    </row>
    <row r="82" spans="1:12">
      <c r="A82" s="165" t="s">
        <v>59</v>
      </c>
      <c r="B82" s="166"/>
      <c r="C82" s="167"/>
      <c r="D82" s="167"/>
      <c r="E82" s="168"/>
      <c r="F82" s="169"/>
      <c r="G82" s="167"/>
      <c r="H82" s="168"/>
      <c r="I82" s="169"/>
      <c r="J82" s="169"/>
      <c r="K82" s="168"/>
      <c r="L82" s="170"/>
    </row>
    <row r="83" spans="1:12">
      <c r="A83" s="171" t="s">
        <v>60</v>
      </c>
      <c r="B83" s="172"/>
      <c r="C83" s="153"/>
      <c r="D83" s="153"/>
      <c r="E83" s="154"/>
      <c r="F83" s="155"/>
      <c r="G83" s="153"/>
      <c r="H83" s="154"/>
      <c r="I83" s="155"/>
      <c r="J83" s="155"/>
      <c r="K83" s="154"/>
      <c r="L83" s="156"/>
    </row>
    <row r="84" spans="1:12">
      <c r="A84" s="171" t="s">
        <v>61</v>
      </c>
      <c r="B84" s="172"/>
      <c r="C84" s="153"/>
      <c r="D84" s="153"/>
      <c r="E84" s="154"/>
      <c r="F84" s="155"/>
      <c r="G84" s="153"/>
      <c r="H84" s="154"/>
      <c r="I84" s="155"/>
      <c r="J84" s="155"/>
      <c r="K84" s="154"/>
      <c r="L84" s="156"/>
    </row>
    <row r="85" spans="1:12">
      <c r="A85" s="171" t="s">
        <v>62</v>
      </c>
      <c r="B85" s="172"/>
      <c r="C85" s="153"/>
      <c r="D85" s="153"/>
      <c r="E85" s="154"/>
      <c r="F85" s="155"/>
      <c r="G85" s="153"/>
      <c r="H85" s="154"/>
      <c r="I85" s="155"/>
      <c r="J85" s="155"/>
      <c r="K85" s="154"/>
      <c r="L85" s="156"/>
    </row>
    <row r="86" spans="1:12" s="173" customFormat="1">
      <c r="A86" s="171" t="s">
        <v>63</v>
      </c>
      <c r="B86" s="172"/>
      <c r="C86" s="153"/>
      <c r="D86" s="153"/>
      <c r="E86" s="154"/>
      <c r="F86" s="155"/>
      <c r="G86" s="153"/>
      <c r="H86" s="154"/>
      <c r="I86" s="155"/>
      <c r="J86" s="155"/>
      <c r="K86" s="154"/>
      <c r="L86" s="156"/>
    </row>
    <row r="87" spans="1:12">
      <c r="A87" s="171" t="s">
        <v>64</v>
      </c>
      <c r="B87" s="172"/>
      <c r="C87" s="153"/>
      <c r="D87" s="153"/>
      <c r="E87" s="154"/>
      <c r="F87" s="155"/>
      <c r="G87" s="153"/>
      <c r="H87" s="154"/>
      <c r="I87" s="155"/>
      <c r="J87" s="155"/>
      <c r="K87" s="154"/>
      <c r="L87" s="156"/>
    </row>
    <row r="88" spans="1:12">
      <c r="A88" s="171" t="s">
        <v>65</v>
      </c>
      <c r="B88" s="172"/>
      <c r="C88" s="153"/>
      <c r="D88" s="153"/>
      <c r="E88" s="154"/>
      <c r="F88" s="155"/>
      <c r="G88" s="153"/>
      <c r="H88" s="154"/>
      <c r="I88" s="155"/>
      <c r="J88" s="155"/>
      <c r="K88" s="154"/>
      <c r="L88" s="156"/>
    </row>
    <row r="89" spans="1:12">
      <c r="A89" s="171" t="s">
        <v>66</v>
      </c>
      <c r="B89" s="172"/>
      <c r="C89" s="153"/>
      <c r="D89" s="153"/>
      <c r="E89" s="154"/>
      <c r="F89" s="155"/>
      <c r="G89" s="153"/>
      <c r="H89" s="154"/>
      <c r="I89" s="155"/>
      <c r="J89" s="155"/>
      <c r="K89" s="154"/>
      <c r="L89" s="156"/>
    </row>
    <row r="90" spans="1:12">
      <c r="A90" s="171" t="s">
        <v>67</v>
      </c>
      <c r="B90" s="172"/>
      <c r="C90" s="153"/>
      <c r="D90" s="153"/>
      <c r="E90" s="154"/>
      <c r="F90" s="155"/>
      <c r="G90" s="153"/>
      <c r="H90" s="154"/>
      <c r="I90" s="155"/>
      <c r="J90" s="155"/>
      <c r="K90" s="154"/>
      <c r="L90" s="156"/>
    </row>
    <row r="91" spans="1:12" ht="13.5" thickBot="1">
      <c r="A91" s="174" t="s">
        <v>68</v>
      </c>
      <c r="B91" s="175"/>
      <c r="C91" s="160"/>
      <c r="D91" s="160"/>
      <c r="E91" s="161"/>
      <c r="F91" s="162"/>
      <c r="G91" s="160"/>
      <c r="H91" s="161"/>
      <c r="I91" s="162"/>
      <c r="J91" s="162"/>
      <c r="K91" s="161"/>
      <c r="L91" s="163"/>
    </row>
    <row r="92" spans="1:12" ht="16.5" customHeight="1" thickBot="1">
      <c r="A92" s="513" t="s">
        <v>116</v>
      </c>
      <c r="B92" s="514"/>
      <c r="C92" s="119"/>
      <c r="D92" s="119"/>
      <c r="E92" s="119"/>
      <c r="F92" s="119"/>
      <c r="G92" s="119"/>
      <c r="H92" s="119"/>
      <c r="I92" s="119"/>
      <c r="J92" s="119"/>
      <c r="K92" s="164"/>
      <c r="L92" s="121">
        <f>SUM(L82:L91)</f>
        <v>0</v>
      </c>
    </row>
    <row r="93" spans="1:12" ht="16.5" customHeight="1" thickBot="1">
      <c r="A93" s="515" t="s">
        <v>129</v>
      </c>
      <c r="B93" s="516"/>
      <c r="C93" s="123"/>
      <c r="D93" s="123"/>
      <c r="E93" s="123"/>
      <c r="F93" s="123"/>
      <c r="G93" s="123"/>
      <c r="H93" s="123"/>
      <c r="I93" s="123"/>
      <c r="J93" s="123"/>
      <c r="K93" s="176"/>
      <c r="L93" s="125">
        <v>0</v>
      </c>
    </row>
    <row r="94" spans="1:12" ht="16.5" customHeight="1" thickBot="1">
      <c r="A94" s="515" t="s">
        <v>117</v>
      </c>
      <c r="B94" s="516"/>
      <c r="C94" s="123"/>
      <c r="D94" s="123"/>
      <c r="E94" s="123"/>
      <c r="F94" s="123"/>
      <c r="G94" s="123"/>
      <c r="H94" s="123"/>
      <c r="I94" s="123"/>
      <c r="J94" s="123"/>
      <c r="K94" s="176"/>
      <c r="L94" s="125">
        <f>+L81+L92+L93</f>
        <v>0</v>
      </c>
    </row>
    <row r="95" spans="1:12" ht="16.5" customHeight="1">
      <c r="A95" s="177"/>
      <c r="B95" s="177"/>
      <c r="C95" s="177"/>
      <c r="D95" s="177"/>
      <c r="E95" s="178"/>
      <c r="F95" s="178"/>
      <c r="G95" s="178"/>
      <c r="H95" s="178"/>
      <c r="I95" s="178"/>
      <c r="J95" s="178"/>
      <c r="K95" s="178"/>
      <c r="L95" s="178"/>
    </row>
    <row r="96" spans="1:12" s="173" customFormat="1" ht="13.5" thickBot="1">
      <c r="A96" s="179"/>
      <c r="B96" s="179"/>
      <c r="C96" s="179"/>
      <c r="D96" s="179"/>
      <c r="E96" s="179"/>
      <c r="F96" s="180"/>
      <c r="G96" s="180"/>
      <c r="H96" s="180"/>
      <c r="I96" s="180"/>
      <c r="J96" s="180"/>
      <c r="K96" s="180"/>
      <c r="L96" s="180"/>
    </row>
    <row r="97" spans="1:12" ht="16.5" customHeight="1" thickBot="1">
      <c r="A97" s="481" t="s">
        <v>131</v>
      </c>
      <c r="B97" s="482"/>
      <c r="C97" s="482"/>
      <c r="D97" s="482"/>
      <c r="E97" s="482"/>
      <c r="F97" s="482"/>
      <c r="G97" s="481" t="s">
        <v>133</v>
      </c>
      <c r="H97" s="482"/>
      <c r="I97" s="482"/>
      <c r="J97" s="482"/>
      <c r="K97" s="482"/>
      <c r="L97" s="482"/>
    </row>
    <row r="98" spans="1:12" ht="15.75" customHeight="1">
      <c r="A98" s="561" t="s">
        <v>118</v>
      </c>
      <c r="B98" s="535"/>
      <c r="C98" s="562"/>
      <c r="D98" s="528" t="s">
        <v>132</v>
      </c>
      <c r="E98" s="528"/>
      <c r="F98" s="529"/>
      <c r="G98" s="520" t="s">
        <v>118</v>
      </c>
      <c r="H98" s="522"/>
      <c r="I98" s="522"/>
      <c r="J98" s="522" t="s">
        <v>132</v>
      </c>
      <c r="K98" s="522"/>
      <c r="L98" s="567"/>
    </row>
    <row r="99" spans="1:12" ht="16.5" customHeight="1" thickBot="1">
      <c r="A99" s="563"/>
      <c r="B99" s="571"/>
      <c r="C99" s="564"/>
      <c r="D99" s="102" t="s">
        <v>70</v>
      </c>
      <c r="E99" s="102" t="s">
        <v>71</v>
      </c>
      <c r="F99" s="181" t="s">
        <v>31</v>
      </c>
      <c r="G99" s="521"/>
      <c r="H99" s="527"/>
      <c r="I99" s="527"/>
      <c r="J99" s="102" t="s">
        <v>70</v>
      </c>
      <c r="K99" s="102" t="s">
        <v>71</v>
      </c>
      <c r="L99" s="181" t="s">
        <v>31</v>
      </c>
    </row>
    <row r="100" spans="1:12" ht="15" customHeight="1">
      <c r="A100" s="182" t="s">
        <v>72</v>
      </c>
      <c r="B100" s="183"/>
      <c r="C100" s="184"/>
      <c r="D100" s="185"/>
      <c r="E100" s="186"/>
      <c r="F100" s="187"/>
      <c r="G100" s="568" t="s">
        <v>137</v>
      </c>
      <c r="H100" s="569"/>
      <c r="I100" s="570"/>
      <c r="J100" s="188"/>
      <c r="K100" s="189"/>
      <c r="L100" s="190">
        <f>+I100*K100</f>
        <v>0</v>
      </c>
    </row>
    <row r="101" spans="1:12" ht="15" customHeight="1">
      <c r="A101" s="191" t="s">
        <v>73</v>
      </c>
      <c r="B101" s="151"/>
      <c r="C101" s="192"/>
      <c r="D101" s="193"/>
      <c r="E101" s="194"/>
      <c r="F101" s="195"/>
      <c r="G101" s="523" t="s">
        <v>138</v>
      </c>
      <c r="H101" s="524"/>
      <c r="I101" s="525"/>
      <c r="J101" s="196"/>
      <c r="K101" s="197"/>
      <c r="L101" s="198">
        <f>+I101*K101</f>
        <v>0</v>
      </c>
    </row>
    <row r="102" spans="1:12">
      <c r="A102" s="191" t="s">
        <v>74</v>
      </c>
      <c r="B102" s="151"/>
      <c r="C102" s="192"/>
      <c r="D102" s="193"/>
      <c r="E102" s="199"/>
      <c r="F102" s="195"/>
      <c r="G102" s="171" t="s">
        <v>139</v>
      </c>
      <c r="H102" s="200"/>
      <c r="I102" s="201"/>
      <c r="J102" s="202"/>
      <c r="K102" s="197"/>
      <c r="L102" s="198">
        <f t="shared" ref="L102:L114" si="7">+I102*K102</f>
        <v>0</v>
      </c>
    </row>
    <row r="103" spans="1:12">
      <c r="A103" s="191" t="s">
        <v>75</v>
      </c>
      <c r="B103" s="151"/>
      <c r="C103" s="192"/>
      <c r="D103" s="193"/>
      <c r="E103" s="199"/>
      <c r="F103" s="195"/>
      <c r="G103" s="171" t="s">
        <v>140</v>
      </c>
      <c r="H103" s="200"/>
      <c r="I103" s="201"/>
      <c r="J103" s="202"/>
      <c r="K103" s="197"/>
      <c r="L103" s="198">
        <f t="shared" si="7"/>
        <v>0</v>
      </c>
    </row>
    <row r="104" spans="1:12">
      <c r="A104" s="191" t="s">
        <v>76</v>
      </c>
      <c r="B104" s="151"/>
      <c r="C104" s="192"/>
      <c r="D104" s="193"/>
      <c r="E104" s="199"/>
      <c r="F104" s="195"/>
      <c r="G104" s="171" t="s">
        <v>141</v>
      </c>
      <c r="H104" s="200"/>
      <c r="I104" s="201"/>
      <c r="J104" s="202"/>
      <c r="K104" s="197"/>
      <c r="L104" s="198">
        <f t="shared" si="7"/>
        <v>0</v>
      </c>
    </row>
    <row r="105" spans="1:12">
      <c r="A105" s="191" t="s">
        <v>77</v>
      </c>
      <c r="B105" s="151"/>
      <c r="C105" s="192"/>
      <c r="D105" s="193"/>
      <c r="E105" s="199"/>
      <c r="F105" s="195"/>
      <c r="G105" s="171" t="s">
        <v>142</v>
      </c>
      <c r="H105" s="200"/>
      <c r="I105" s="201"/>
      <c r="J105" s="202"/>
      <c r="K105" s="197"/>
      <c r="L105" s="198">
        <f t="shared" si="7"/>
        <v>0</v>
      </c>
    </row>
    <row r="106" spans="1:12">
      <c r="A106" s="191" t="s">
        <v>78</v>
      </c>
      <c r="B106" s="151"/>
      <c r="C106" s="192"/>
      <c r="D106" s="193"/>
      <c r="E106" s="199"/>
      <c r="F106" s="195"/>
      <c r="G106" s="171" t="s">
        <v>145</v>
      </c>
      <c r="H106" s="200"/>
      <c r="I106" s="201"/>
      <c r="J106" s="202"/>
      <c r="K106" s="197"/>
      <c r="L106" s="198">
        <f t="shared" si="7"/>
        <v>0</v>
      </c>
    </row>
    <row r="107" spans="1:12">
      <c r="A107" s="191" t="s">
        <v>79</v>
      </c>
      <c r="B107" s="151"/>
      <c r="C107" s="192"/>
      <c r="D107" s="193"/>
      <c r="E107" s="199"/>
      <c r="F107" s="195"/>
      <c r="G107" s="171" t="s">
        <v>144</v>
      </c>
      <c r="H107" s="200"/>
      <c r="I107" s="201"/>
      <c r="J107" s="202"/>
      <c r="K107" s="197"/>
      <c r="L107" s="198">
        <f t="shared" si="7"/>
        <v>0</v>
      </c>
    </row>
    <row r="108" spans="1:12">
      <c r="A108" s="191" t="s">
        <v>80</v>
      </c>
      <c r="B108" s="151"/>
      <c r="C108" s="192"/>
      <c r="D108" s="193"/>
      <c r="E108" s="199"/>
      <c r="F108" s="195"/>
      <c r="G108" s="171" t="s">
        <v>146</v>
      </c>
      <c r="H108" s="200"/>
      <c r="I108" s="201"/>
      <c r="J108" s="202"/>
      <c r="K108" s="197"/>
      <c r="L108" s="198">
        <f t="shared" si="7"/>
        <v>0</v>
      </c>
    </row>
    <row r="109" spans="1:12">
      <c r="A109" s="191" t="s">
        <v>81</v>
      </c>
      <c r="B109" s="151"/>
      <c r="C109" s="192"/>
      <c r="D109" s="193"/>
      <c r="E109" s="199"/>
      <c r="F109" s="195"/>
      <c r="G109" s="171" t="s">
        <v>147</v>
      </c>
      <c r="H109" s="200"/>
      <c r="I109" s="201"/>
      <c r="J109" s="202"/>
      <c r="K109" s="197"/>
      <c r="L109" s="198">
        <f t="shared" si="7"/>
        <v>0</v>
      </c>
    </row>
    <row r="110" spans="1:12">
      <c r="A110" s="191" t="s">
        <v>82</v>
      </c>
      <c r="B110" s="151"/>
      <c r="C110" s="192"/>
      <c r="D110" s="193"/>
      <c r="E110" s="199"/>
      <c r="F110" s="195"/>
      <c r="G110" s="171" t="s">
        <v>148</v>
      </c>
      <c r="H110" s="200"/>
      <c r="I110" s="201"/>
      <c r="J110" s="202"/>
      <c r="K110" s="197"/>
      <c r="L110" s="198">
        <f t="shared" si="7"/>
        <v>0</v>
      </c>
    </row>
    <row r="111" spans="1:12">
      <c r="A111" s="191" t="s">
        <v>83</v>
      </c>
      <c r="B111" s="151"/>
      <c r="C111" s="192"/>
      <c r="D111" s="193"/>
      <c r="E111" s="199"/>
      <c r="F111" s="195"/>
      <c r="G111" s="171" t="s">
        <v>149</v>
      </c>
      <c r="H111" s="200"/>
      <c r="I111" s="201"/>
      <c r="J111" s="202"/>
      <c r="K111" s="197"/>
      <c r="L111" s="198">
        <f t="shared" si="7"/>
        <v>0</v>
      </c>
    </row>
    <row r="112" spans="1:12">
      <c r="A112" s="191" t="s">
        <v>84</v>
      </c>
      <c r="B112" s="151"/>
      <c r="C112" s="192"/>
      <c r="D112" s="193"/>
      <c r="E112" s="199"/>
      <c r="F112" s="195"/>
      <c r="G112" s="171" t="s">
        <v>90</v>
      </c>
      <c r="H112" s="200"/>
      <c r="I112" s="201"/>
      <c r="J112" s="202"/>
      <c r="K112" s="197"/>
      <c r="L112" s="198">
        <f t="shared" si="7"/>
        <v>0</v>
      </c>
    </row>
    <row r="113" spans="1:12">
      <c r="A113" s="191" t="s">
        <v>85</v>
      </c>
      <c r="B113" s="151"/>
      <c r="C113" s="192"/>
      <c r="D113" s="193"/>
      <c r="E113" s="199"/>
      <c r="F113" s="195"/>
      <c r="G113" s="171" t="s">
        <v>91</v>
      </c>
      <c r="H113" s="200"/>
      <c r="I113" s="201"/>
      <c r="J113" s="202"/>
      <c r="K113" s="197"/>
      <c r="L113" s="198">
        <f t="shared" si="7"/>
        <v>0</v>
      </c>
    </row>
    <row r="114" spans="1:12">
      <c r="A114" s="191" t="s">
        <v>86</v>
      </c>
      <c r="B114" s="151"/>
      <c r="C114" s="192"/>
      <c r="D114" s="193"/>
      <c r="E114" s="199"/>
      <c r="F114" s="195"/>
      <c r="G114" s="171" t="s">
        <v>92</v>
      </c>
      <c r="H114" s="200"/>
      <c r="I114" s="201"/>
      <c r="J114" s="202"/>
      <c r="K114" s="197"/>
      <c r="L114" s="198">
        <f t="shared" si="7"/>
        <v>0</v>
      </c>
    </row>
    <row r="115" spans="1:12">
      <c r="A115" s="203" t="s">
        <v>143</v>
      </c>
      <c r="B115" s="204"/>
      <c r="C115" s="205"/>
      <c r="D115" s="206"/>
      <c r="E115" s="207"/>
      <c r="F115" s="208"/>
      <c r="G115" s="171" t="s">
        <v>93</v>
      </c>
      <c r="H115" s="209"/>
      <c r="I115" s="210"/>
      <c r="J115" s="211"/>
      <c r="K115" s="212"/>
      <c r="L115" s="213"/>
    </row>
    <row r="116" spans="1:12" ht="15" customHeight="1">
      <c r="A116" s="171" t="s">
        <v>87</v>
      </c>
      <c r="B116" s="151"/>
      <c r="C116" s="214"/>
      <c r="D116" s="206"/>
      <c r="E116" s="207"/>
      <c r="F116" s="208"/>
      <c r="G116" s="171" t="s">
        <v>94</v>
      </c>
      <c r="H116" s="209"/>
      <c r="I116" s="210"/>
      <c r="J116" s="211"/>
      <c r="K116" s="212"/>
      <c r="L116" s="213"/>
    </row>
    <row r="117" spans="1:12">
      <c r="A117" s="215" t="s">
        <v>88</v>
      </c>
      <c r="B117" s="216"/>
      <c r="C117" s="217"/>
      <c r="D117" s="206"/>
      <c r="E117" s="207"/>
      <c r="F117" s="208"/>
      <c r="G117" s="171" t="s">
        <v>95</v>
      </c>
      <c r="H117" s="209"/>
      <c r="I117" s="210"/>
      <c r="J117" s="211"/>
      <c r="K117" s="212"/>
      <c r="L117" s="213"/>
    </row>
    <row r="118" spans="1:12" ht="13.5" thickBot="1">
      <c r="A118" s="218"/>
      <c r="B118" s="219"/>
      <c r="C118" s="220"/>
      <c r="D118" s="206"/>
      <c r="E118" s="207"/>
      <c r="F118" s="208"/>
      <c r="G118" s="171" t="s">
        <v>89</v>
      </c>
      <c r="H118" s="209"/>
      <c r="I118" s="210"/>
      <c r="J118" s="211"/>
      <c r="K118" s="212"/>
      <c r="L118" s="213"/>
    </row>
    <row r="119" spans="1:12" ht="15.75" customHeight="1" thickBot="1">
      <c r="A119" s="506" t="s">
        <v>152</v>
      </c>
      <c r="B119" s="507"/>
      <c r="C119" s="553"/>
      <c r="D119" s="221"/>
      <c r="E119" s="222"/>
      <c r="F119" s="223">
        <f>SUM(F99:F118)</f>
        <v>0</v>
      </c>
      <c r="G119" s="506" t="s">
        <v>153</v>
      </c>
      <c r="H119" s="507"/>
      <c r="I119" s="507"/>
      <c r="J119" s="526"/>
      <c r="K119" s="222"/>
      <c r="L119" s="223">
        <f>SUM(L100:L118)</f>
        <v>0</v>
      </c>
    </row>
    <row r="120" spans="1:12" ht="13.5" thickBot="1">
      <c r="A120" s="179"/>
      <c r="B120" s="179"/>
      <c r="C120" s="179"/>
      <c r="D120" s="179"/>
      <c r="E120" s="179"/>
      <c r="F120" s="224"/>
      <c r="G120" s="224"/>
      <c r="H120" s="224"/>
      <c r="I120" s="224"/>
      <c r="J120" s="224"/>
      <c r="K120" s="224"/>
      <c r="L120" s="224"/>
    </row>
    <row r="121" spans="1:12" ht="15.75" thickBot="1">
      <c r="A121" s="506" t="s">
        <v>154</v>
      </c>
      <c r="B121" s="507"/>
      <c r="C121" s="507"/>
      <c r="D121" s="222"/>
      <c r="E121" s="222"/>
      <c r="F121" s="222"/>
      <c r="G121" s="222"/>
      <c r="H121" s="222"/>
      <c r="I121" s="222"/>
      <c r="J121" s="222"/>
      <c r="K121" s="222"/>
      <c r="L121" s="223">
        <f>+L29+L65-L94+F119+L119</f>
        <v>0</v>
      </c>
    </row>
    <row r="122" spans="1:12" ht="13.5" thickBot="1">
      <c r="A122" s="180"/>
      <c r="B122" s="180"/>
      <c r="C122" s="180"/>
      <c r="D122" s="180"/>
      <c r="E122" s="180"/>
      <c r="F122" s="145"/>
      <c r="G122" s="145"/>
      <c r="H122" s="145"/>
      <c r="I122" s="145"/>
      <c r="J122" s="145"/>
      <c r="K122" s="145"/>
      <c r="L122" s="145"/>
    </row>
    <row r="123" spans="1:12">
      <c r="A123" s="225"/>
      <c r="B123" s="226"/>
      <c r="C123" s="226"/>
      <c r="D123" s="226"/>
      <c r="E123" s="227"/>
      <c r="F123" s="226"/>
      <c r="G123" s="228"/>
      <c r="H123" s="229"/>
      <c r="I123" s="226"/>
      <c r="J123" s="228"/>
      <c r="K123" s="226"/>
      <c r="L123" s="229"/>
    </row>
    <row r="124" spans="1:12">
      <c r="A124" s="230" t="s">
        <v>19</v>
      </c>
      <c r="B124" s="231"/>
      <c r="C124" s="231"/>
      <c r="D124" s="231"/>
      <c r="E124" s="232" t="s">
        <v>155</v>
      </c>
      <c r="F124" s="233"/>
      <c r="G124" s="234"/>
      <c r="H124" s="235"/>
      <c r="I124" s="234" t="s">
        <v>156</v>
      </c>
      <c r="J124" s="234"/>
      <c r="K124" s="236"/>
      <c r="L124" s="237"/>
    </row>
    <row r="125" spans="1:12">
      <c r="A125" s="379" t="str">
        <f>TOTAL!B45</f>
        <v xml:space="preserve">NOMBRE:  </v>
      </c>
      <c r="B125" s="231"/>
      <c r="C125" s="231"/>
      <c r="D125" s="231"/>
      <c r="E125" s="379" t="str">
        <f>TOTAL!C45</f>
        <v xml:space="preserve">NOMBRE: </v>
      </c>
      <c r="F125" s="231"/>
      <c r="G125" s="173"/>
      <c r="H125" s="237"/>
      <c r="I125" s="380" t="str">
        <f>+TOTAL!E45</f>
        <v>NOMBRE: JAIME ALONSO VELEZ MAZO</v>
      </c>
      <c r="J125" s="231"/>
      <c r="K125" s="236"/>
      <c r="L125" s="237"/>
    </row>
    <row r="126" spans="1:12">
      <c r="A126" s="379" t="str">
        <f>TOTAL!B46</f>
        <v xml:space="preserve">CARGO:  </v>
      </c>
      <c r="B126" s="231"/>
      <c r="C126" s="231"/>
      <c r="D126" s="231"/>
      <c r="E126" s="379" t="str">
        <f>TOTAL!C46</f>
        <v xml:space="preserve">CARGO: </v>
      </c>
      <c r="F126" s="231"/>
      <c r="G126" s="173"/>
      <c r="H126" s="237"/>
      <c r="I126" s="380" t="str">
        <f>+TOTAL!E46</f>
        <v>CARGO: Coordinador de Presupuesto</v>
      </c>
      <c r="J126" s="231"/>
      <c r="K126" s="236"/>
      <c r="L126" s="237"/>
    </row>
    <row r="127" spans="1:12">
      <c r="A127" s="379" t="str">
        <f>TOTAL!B47</f>
        <v xml:space="preserve">FECHA: </v>
      </c>
      <c r="B127" s="231"/>
      <c r="C127" s="231"/>
      <c r="D127" s="231"/>
      <c r="E127" s="379" t="str">
        <f>TOTAL!C47</f>
        <v xml:space="preserve">FECHA: </v>
      </c>
      <c r="F127" s="231"/>
      <c r="G127" s="173"/>
      <c r="H127" s="237"/>
      <c r="I127" s="380" t="str">
        <f>+TOTAL!E47</f>
        <v xml:space="preserve">FECHA: </v>
      </c>
      <c r="J127" s="231"/>
      <c r="K127" s="236"/>
      <c r="L127" s="237"/>
    </row>
    <row r="128" spans="1:12" ht="13.5" thickBot="1">
      <c r="A128" s="238"/>
      <c r="B128" s="239"/>
      <c r="C128" s="239"/>
      <c r="D128" s="239"/>
      <c r="E128" s="240"/>
      <c r="F128" s="239"/>
      <c r="G128" s="241"/>
      <c r="H128" s="242"/>
      <c r="I128" s="239"/>
      <c r="J128" s="241"/>
      <c r="K128" s="243"/>
      <c r="L128" s="242"/>
    </row>
    <row r="129" spans="1:12" s="244" customFormat="1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</row>
    <row r="130" spans="1:12" s="244" customFormat="1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</row>
    <row r="131" spans="1:12" s="244" customFormat="1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</row>
    <row r="132" spans="1:12" s="244" customFormat="1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</row>
    <row r="133" spans="1:12" s="244" customFormat="1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</row>
  </sheetData>
  <sheetProtection insertColumns="0" insertRows="0" insertHyperlinks="0" deleteColumns="0" deleteRows="0" sort="0"/>
  <mergeCells count="49">
    <mergeCell ref="A32:L32"/>
    <mergeCell ref="B33:D33"/>
    <mergeCell ref="I33:I34"/>
    <mergeCell ref="K33:K34"/>
    <mergeCell ref="A33:A34"/>
    <mergeCell ref="A119:C119"/>
    <mergeCell ref="J33:J34"/>
    <mergeCell ref="L33:L34"/>
    <mergeCell ref="E33:H33"/>
    <mergeCell ref="A69:B70"/>
    <mergeCell ref="L69:L70"/>
    <mergeCell ref="A94:B94"/>
    <mergeCell ref="G97:L97"/>
    <mergeCell ref="A65:D65"/>
    <mergeCell ref="C69:E69"/>
    <mergeCell ref="J98:L98"/>
    <mergeCell ref="G100:I100"/>
    <mergeCell ref="A97:F97"/>
    <mergeCell ref="A98:C99"/>
    <mergeCell ref="A1:L1"/>
    <mergeCell ref="B6:I6"/>
    <mergeCell ref="C9:I9"/>
    <mergeCell ref="J14:L14"/>
    <mergeCell ref="A4:L4"/>
    <mergeCell ref="A5:L5"/>
    <mergeCell ref="A2:L2"/>
    <mergeCell ref="A3:L3"/>
    <mergeCell ref="A8:L8"/>
    <mergeCell ref="C10:I11"/>
    <mergeCell ref="J10:L11"/>
    <mergeCell ref="A13:L13"/>
    <mergeCell ref="H14:I14"/>
    <mergeCell ref="B14:D14"/>
    <mergeCell ref="A121:C121"/>
    <mergeCell ref="K6:L6"/>
    <mergeCell ref="A68:L68"/>
    <mergeCell ref="A81:B81"/>
    <mergeCell ref="A92:B92"/>
    <mergeCell ref="A93:B93"/>
    <mergeCell ref="J9:L9"/>
    <mergeCell ref="A14:A15"/>
    <mergeCell ref="E14:G14"/>
    <mergeCell ref="A9:B9"/>
    <mergeCell ref="G101:I101"/>
    <mergeCell ref="G119:J119"/>
    <mergeCell ref="G98:I99"/>
    <mergeCell ref="D98:F98"/>
    <mergeCell ref="F69:H69"/>
    <mergeCell ref="I69:K69"/>
  </mergeCells>
  <pageMargins left="0.35433070866141736" right="0.35433070866141736" top="0.59055118110236227" bottom="0.59055118110236227" header="0.31496062992125984" footer="0.19685039370078741"/>
  <pageSetup scale="48" orientation="landscape" r:id="rId1"/>
  <headerFooter>
    <oddFooter>&amp;LST-GF-01-P-01-F06&amp;C&amp;P de &amp;NVersión: 2&amp;R25 de Mayo de 2011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Listas!$H$139:$H$191</xm:f>
          </x14:formula1>
          <xm:sqref>C10:I11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"/>
  <sheetViews>
    <sheetView tabSelected="1" topLeftCell="A5" zoomScale="90" zoomScaleNormal="90" workbookViewId="0">
      <pane xSplit="2" ySplit="11" topLeftCell="C25" activePane="bottomRight" state="frozen"/>
      <selection activeCell="A5" sqref="A5"/>
      <selection pane="topRight" activeCell="C5" sqref="C5"/>
      <selection pane="bottomLeft" activeCell="A16" sqref="A16"/>
      <selection pane="bottomRight" activeCell="G17" sqref="G17:J17"/>
    </sheetView>
  </sheetViews>
  <sheetFormatPr baseColWidth="10" defaultRowHeight="15"/>
  <cols>
    <col min="1" max="1" width="0.5703125" style="86" customWidth="1"/>
    <col min="2" max="2" width="10.7109375" style="477" customWidth="1"/>
    <col min="3" max="3" width="55.7109375" style="478" customWidth="1"/>
    <col min="4" max="4" width="13.7109375" style="84" customWidth="1"/>
    <col min="5" max="5" width="20.42578125" style="87" customWidth="1"/>
    <col min="6" max="6" width="14.7109375" style="84" customWidth="1"/>
    <col min="7" max="7" width="3.7109375" style="84" customWidth="1"/>
    <col min="8" max="8" width="22" style="84" customWidth="1"/>
    <col min="9" max="9" width="5.140625" style="84" customWidth="1"/>
    <col min="10" max="10" width="19.5703125" style="84" customWidth="1"/>
    <col min="11" max="11" width="9.5703125" style="88" customWidth="1"/>
    <col min="12" max="12" width="18.28515625" style="443" customWidth="1"/>
    <col min="13" max="13" width="12.85546875" style="89" bestFit="1" customWidth="1"/>
    <col min="14" max="14" width="28.7109375" style="87" customWidth="1"/>
    <col min="15" max="15" width="9.7109375" style="11" customWidth="1"/>
    <col min="16" max="16" width="13.85546875" style="87" customWidth="1"/>
    <col min="17" max="17" width="19.42578125" style="90" customWidth="1"/>
    <col min="18" max="29" width="4" style="84" customWidth="1"/>
    <col min="30" max="30" width="11.42578125" style="74"/>
    <col min="31" max="16384" width="11.42578125" style="73"/>
  </cols>
  <sheetData>
    <row r="1" spans="1:30" ht="20.25" customHeight="1">
      <c r="A1" s="539"/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40"/>
      <c r="AD1" s="73"/>
    </row>
    <row r="2" spans="1:30" ht="39" customHeight="1">
      <c r="A2" s="6"/>
      <c r="B2" s="641" t="s">
        <v>10</v>
      </c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42"/>
      <c r="AC2" s="643"/>
      <c r="AD2" s="73"/>
    </row>
    <row r="3" spans="1:30" ht="27.75" customHeight="1">
      <c r="A3" s="6"/>
      <c r="B3" s="641" t="s">
        <v>134</v>
      </c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2"/>
      <c r="Z3" s="642"/>
      <c r="AA3" s="642"/>
      <c r="AB3" s="642"/>
      <c r="AC3" s="643"/>
      <c r="AD3" s="73"/>
    </row>
    <row r="4" spans="1:30" ht="10.5" customHeight="1">
      <c r="A4" s="537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650"/>
      <c r="R4" s="7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73"/>
    </row>
    <row r="5" spans="1:30" ht="2.25" customHeight="1" thickBot="1">
      <c r="A5" s="539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651"/>
      <c r="R5" s="8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73"/>
    </row>
    <row r="6" spans="1:30" ht="23.25" customHeight="1" thickBot="1">
      <c r="A6" s="10"/>
      <c r="B6" s="583" t="s">
        <v>136</v>
      </c>
      <c r="C6" s="600"/>
      <c r="D6" s="600"/>
      <c r="E6" s="600"/>
      <c r="F6" s="584"/>
      <c r="G6" s="583" t="s">
        <v>1386</v>
      </c>
      <c r="H6" s="600"/>
      <c r="I6" s="600"/>
      <c r="J6" s="600"/>
      <c r="K6" s="600"/>
      <c r="L6" s="600"/>
      <c r="M6" s="600"/>
      <c r="N6" s="584"/>
      <c r="O6" s="583" t="s">
        <v>135</v>
      </c>
      <c r="P6" s="584">
        <v>2019</v>
      </c>
      <c r="Q6" s="585" t="s">
        <v>591</v>
      </c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7"/>
    </row>
    <row r="7" spans="1:30" s="76" customFormat="1" ht="2.25" customHeight="1" thickBot="1">
      <c r="A7" s="626"/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  <c r="P7" s="626"/>
      <c r="Q7" s="626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75"/>
    </row>
    <row r="8" spans="1:30" ht="23.25" customHeight="1" thickBot="1">
      <c r="A8" s="10"/>
      <c r="B8" s="601" t="s">
        <v>0</v>
      </c>
      <c r="C8" s="602"/>
      <c r="D8" s="602"/>
      <c r="E8" s="603"/>
      <c r="F8" s="602" t="s">
        <v>1</v>
      </c>
      <c r="G8" s="602"/>
      <c r="H8" s="602"/>
      <c r="I8" s="602"/>
      <c r="J8" s="602"/>
      <c r="K8" s="603"/>
      <c r="L8" s="583" t="s">
        <v>2</v>
      </c>
      <c r="M8" s="600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600"/>
      <c r="Y8" s="600"/>
      <c r="Z8" s="600"/>
      <c r="AA8" s="600"/>
      <c r="AB8" s="600"/>
      <c r="AC8" s="584"/>
    </row>
    <row r="9" spans="1:30" ht="21" customHeight="1" thickBot="1">
      <c r="A9" s="10"/>
      <c r="B9" s="604"/>
      <c r="C9" s="605"/>
      <c r="D9" s="605"/>
      <c r="E9" s="606"/>
      <c r="F9" s="605"/>
      <c r="G9" s="605"/>
      <c r="H9" s="605"/>
      <c r="I9" s="634"/>
      <c r="J9" s="605"/>
      <c r="K9" s="606"/>
      <c r="L9" s="583" t="s">
        <v>11</v>
      </c>
      <c r="M9" s="584"/>
      <c r="N9" s="583" t="s">
        <v>22</v>
      </c>
      <c r="O9" s="600"/>
      <c r="P9" s="600"/>
      <c r="Q9" s="600"/>
      <c r="R9" s="600"/>
      <c r="S9" s="600"/>
      <c r="T9" s="600"/>
      <c r="U9" s="600"/>
      <c r="V9" s="600"/>
      <c r="W9" s="600"/>
      <c r="X9" s="600"/>
      <c r="Y9" s="600"/>
      <c r="Z9" s="600"/>
      <c r="AA9" s="600"/>
      <c r="AB9" s="600"/>
      <c r="AC9" s="584"/>
    </row>
    <row r="10" spans="1:30" ht="26.25" customHeight="1">
      <c r="A10" s="10"/>
      <c r="B10" s="479" t="s">
        <v>14</v>
      </c>
      <c r="C10" s="452"/>
      <c r="D10" s="13"/>
      <c r="E10" s="13"/>
      <c r="F10" s="77" t="s">
        <v>1332</v>
      </c>
      <c r="G10" s="78"/>
      <c r="H10" s="77" t="s">
        <v>23</v>
      </c>
      <c r="I10" s="78"/>
      <c r="J10" s="13" t="s">
        <v>24</v>
      </c>
      <c r="K10" s="78"/>
      <c r="L10" s="627" t="str">
        <f>+INGRESOS!J10</f>
        <v>91010111</v>
      </c>
      <c r="M10" s="628"/>
      <c r="N10" s="644" t="str">
        <f>+INGRESOS!C10</f>
        <v>SGC - Oficina de Sistema de Gestión de C</v>
      </c>
      <c r="O10" s="645"/>
      <c r="P10" s="645"/>
      <c r="Q10" s="645"/>
      <c r="R10" s="645"/>
      <c r="S10" s="645"/>
      <c r="T10" s="645"/>
      <c r="U10" s="645"/>
      <c r="V10" s="645"/>
      <c r="W10" s="645"/>
      <c r="X10" s="645"/>
      <c r="Y10" s="645"/>
      <c r="Z10" s="645"/>
      <c r="AA10" s="645"/>
      <c r="AB10" s="645"/>
      <c r="AC10" s="646"/>
    </row>
    <row r="11" spans="1:30" ht="27" customHeight="1" thickBot="1">
      <c r="A11" s="10"/>
      <c r="B11" s="480" t="s">
        <v>15</v>
      </c>
      <c r="C11" s="453"/>
      <c r="D11" s="14"/>
      <c r="E11" s="14"/>
      <c r="F11" s="79" t="s">
        <v>1333</v>
      </c>
      <c r="G11" s="80"/>
      <c r="H11" s="79" t="s">
        <v>18</v>
      </c>
      <c r="I11" s="80"/>
      <c r="J11" s="14" t="s">
        <v>25</v>
      </c>
      <c r="K11" s="80"/>
      <c r="L11" s="629"/>
      <c r="M11" s="630"/>
      <c r="N11" s="647"/>
      <c r="O11" s="648"/>
      <c r="P11" s="648"/>
      <c r="Q11" s="648"/>
      <c r="R11" s="648"/>
      <c r="S11" s="648"/>
      <c r="T11" s="648"/>
      <c r="U11" s="648"/>
      <c r="V11" s="648"/>
      <c r="W11" s="648"/>
      <c r="X11" s="648"/>
      <c r="Y11" s="648"/>
      <c r="Z11" s="648"/>
      <c r="AA11" s="648"/>
      <c r="AB11" s="648"/>
      <c r="AC11" s="649"/>
    </row>
    <row r="12" spans="1:30" s="76" customFormat="1" ht="5.25" customHeight="1" thickBot="1">
      <c r="A12" s="626"/>
      <c r="B12" s="626"/>
      <c r="C12" s="626"/>
      <c r="D12" s="626"/>
      <c r="E12" s="626"/>
      <c r="F12" s="626"/>
      <c r="G12" s="626"/>
      <c r="H12" s="626"/>
      <c r="I12" s="626"/>
      <c r="J12" s="626"/>
      <c r="K12" s="626"/>
      <c r="L12" s="626"/>
      <c r="M12" s="626"/>
      <c r="N12" s="626"/>
      <c r="O12" s="626"/>
      <c r="P12" s="626"/>
      <c r="Q12" s="626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75"/>
    </row>
    <row r="13" spans="1:30" ht="29.25" customHeight="1" thickBot="1">
      <c r="A13" s="10"/>
      <c r="B13" s="622" t="s">
        <v>9</v>
      </c>
      <c r="C13" s="623"/>
      <c r="D13" s="601" t="s">
        <v>562</v>
      </c>
      <c r="E13" s="602"/>
      <c r="F13" s="601" t="s">
        <v>551</v>
      </c>
      <c r="G13" s="602"/>
      <c r="H13" s="602"/>
      <c r="I13" s="602"/>
      <c r="J13" s="603"/>
      <c r="K13" s="583" t="s">
        <v>552</v>
      </c>
      <c r="L13" s="600"/>
      <c r="M13" s="600"/>
      <c r="N13" s="600"/>
      <c r="O13" s="600"/>
      <c r="P13" s="600"/>
      <c r="Q13" s="584"/>
      <c r="R13" s="583" t="s">
        <v>553</v>
      </c>
      <c r="S13" s="600"/>
      <c r="T13" s="600"/>
      <c r="U13" s="600"/>
      <c r="V13" s="600"/>
      <c r="W13" s="600"/>
      <c r="X13" s="600"/>
      <c r="Y13" s="600"/>
      <c r="Z13" s="600"/>
      <c r="AA13" s="600"/>
      <c r="AB13" s="600"/>
      <c r="AC13" s="584"/>
    </row>
    <row r="14" spans="1:30" ht="69" customHeight="1" thickBot="1">
      <c r="A14" s="10"/>
      <c r="B14" s="624"/>
      <c r="C14" s="625"/>
      <c r="D14" s="604"/>
      <c r="E14" s="605"/>
      <c r="F14" s="635"/>
      <c r="G14" s="634"/>
      <c r="H14" s="634"/>
      <c r="I14" s="634"/>
      <c r="J14" s="636"/>
      <c r="K14" s="583" t="s">
        <v>5</v>
      </c>
      <c r="L14" s="584"/>
      <c r="M14" s="583" t="s">
        <v>6</v>
      </c>
      <c r="N14" s="584"/>
      <c r="O14" s="583" t="s">
        <v>7</v>
      </c>
      <c r="P14" s="584"/>
      <c r="Q14" s="598" t="s">
        <v>8</v>
      </c>
      <c r="R14" s="598" t="s">
        <v>554</v>
      </c>
      <c r="S14" s="598" t="s">
        <v>555</v>
      </c>
      <c r="T14" s="598" t="s">
        <v>556</v>
      </c>
      <c r="U14" s="598" t="s">
        <v>557</v>
      </c>
      <c r="V14" s="598" t="s">
        <v>556</v>
      </c>
      <c r="W14" s="598" t="s">
        <v>558</v>
      </c>
      <c r="X14" s="598" t="s">
        <v>558</v>
      </c>
      <c r="Y14" s="598" t="s">
        <v>557</v>
      </c>
      <c r="Z14" s="598" t="s">
        <v>559</v>
      </c>
      <c r="AA14" s="598" t="s">
        <v>560</v>
      </c>
      <c r="AB14" s="598" t="s">
        <v>550</v>
      </c>
      <c r="AC14" s="598" t="s">
        <v>561</v>
      </c>
    </row>
    <row r="15" spans="1:30" ht="48" customHeight="1" thickBot="1">
      <c r="A15" s="10"/>
      <c r="B15" s="454" t="s">
        <v>13</v>
      </c>
      <c r="C15" s="455" t="s">
        <v>12</v>
      </c>
      <c r="D15" s="420" t="s">
        <v>549</v>
      </c>
      <c r="E15" s="420" t="s">
        <v>590</v>
      </c>
      <c r="F15" s="604"/>
      <c r="G15" s="605"/>
      <c r="H15" s="605"/>
      <c r="I15" s="605"/>
      <c r="J15" s="606"/>
      <c r="K15" s="420" t="s">
        <v>13</v>
      </c>
      <c r="L15" s="433" t="s">
        <v>12</v>
      </c>
      <c r="M15" s="253" t="s">
        <v>13</v>
      </c>
      <c r="N15" s="72" t="s">
        <v>12</v>
      </c>
      <c r="O15" s="421" t="s">
        <v>13</v>
      </c>
      <c r="P15" s="72" t="s">
        <v>12</v>
      </c>
      <c r="Q15" s="599"/>
      <c r="R15" s="599"/>
      <c r="S15" s="599"/>
      <c r="T15" s="599"/>
      <c r="U15" s="599"/>
      <c r="V15" s="599"/>
      <c r="W15" s="599"/>
      <c r="X15" s="599"/>
      <c r="Y15" s="599"/>
      <c r="Z15" s="599"/>
      <c r="AA15" s="599"/>
      <c r="AB15" s="599"/>
      <c r="AC15" s="599"/>
    </row>
    <row r="16" spans="1:30" s="82" customFormat="1" ht="34.5" customHeight="1">
      <c r="A16" s="15"/>
      <c r="B16" s="456" t="s">
        <v>576</v>
      </c>
      <c r="C16" s="457" t="s">
        <v>577</v>
      </c>
      <c r="D16" s="607"/>
      <c r="E16" s="616"/>
      <c r="F16" s="653" t="s">
        <v>1387</v>
      </c>
      <c r="G16" s="654"/>
      <c r="H16" s="654"/>
      <c r="I16" s="654"/>
      <c r="J16" s="655"/>
      <c r="K16" s="27" t="str">
        <f>+IF(L16=""," ",VLOOKUP(L16,Listas!$K$19:$L$20,2,FALSE))</f>
        <v xml:space="preserve"> </v>
      </c>
      <c r="L16" s="434"/>
      <c r="M16" s="428" t="str">
        <f>+IFERROR(VLOOKUP(N16,PUC!$B$3:$C$800,2,FALSE),"")</f>
        <v/>
      </c>
      <c r="N16" s="385"/>
      <c r="O16" s="422" t="str">
        <f>+IF(P16=""," ",VLOOKUP(P16,Listas!$B$6:$C$15,2,FALSE))</f>
        <v xml:space="preserve"> </v>
      </c>
      <c r="P16" s="385"/>
      <c r="Q16" s="398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8"/>
    </row>
    <row r="17" spans="1:29" s="82" customFormat="1" ht="34.5" customHeight="1">
      <c r="A17" s="15"/>
      <c r="B17" s="458" t="s">
        <v>576</v>
      </c>
      <c r="C17" s="459" t="s">
        <v>577</v>
      </c>
      <c r="D17" s="608"/>
      <c r="E17" s="617"/>
      <c r="F17" s="431"/>
      <c r="G17" s="664" t="s">
        <v>1388</v>
      </c>
      <c r="H17" s="664"/>
      <c r="I17" s="664"/>
      <c r="J17" s="665"/>
      <c r="K17" s="27" t="str">
        <f>+IF(L17=""," ",VLOOKUP(L17,Listas!$K$19:$L$20,2,FALSE))</f>
        <v xml:space="preserve"> </v>
      </c>
      <c r="L17" s="434"/>
      <c r="M17" s="428" t="str">
        <f>+IFERROR(VLOOKUP(N17,PUC!$B$3:$C$800,2,FALSE),"")</f>
        <v/>
      </c>
      <c r="N17" s="385"/>
      <c r="O17" s="426" t="str">
        <f>+IF(P17=""," ",VLOOKUP(P17,Listas!$B$6:$C$15,2,FALSE))</f>
        <v xml:space="preserve"> </v>
      </c>
      <c r="P17" s="385"/>
      <c r="Q17" s="399"/>
      <c r="R17" s="19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1"/>
    </row>
    <row r="18" spans="1:29" s="82" customFormat="1" ht="34.5" customHeight="1">
      <c r="A18" s="15"/>
      <c r="B18" s="458" t="s">
        <v>576</v>
      </c>
      <c r="C18" s="459" t="s">
        <v>577</v>
      </c>
      <c r="D18" s="608"/>
      <c r="E18" s="617"/>
      <c r="F18" s="595"/>
      <c r="G18" s="596"/>
      <c r="H18" s="596"/>
      <c r="I18" s="596"/>
      <c r="J18" s="597"/>
      <c r="K18" s="27" t="str">
        <f>+IF(L18=""," ",VLOOKUP(L18,Listas!$K$19:$L$20,2,FALSE))</f>
        <v xml:space="preserve"> </v>
      </c>
      <c r="L18" s="434"/>
      <c r="M18" s="428" t="str">
        <f>+IFERROR(VLOOKUP(N18,PUC!$B$3:$C$800,2,FALSE),"")</f>
        <v/>
      </c>
      <c r="N18" s="385"/>
      <c r="O18" s="426" t="str">
        <f>+IF(P18=""," ",VLOOKUP(P18,Listas!$B$6:$C$15,2,FALSE))</f>
        <v xml:space="preserve"> </v>
      </c>
      <c r="P18" s="385"/>
      <c r="Q18" s="399"/>
      <c r="R18" s="19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1"/>
    </row>
    <row r="19" spans="1:29" s="82" customFormat="1" ht="34.5" customHeight="1">
      <c r="A19" s="15"/>
      <c r="B19" s="458" t="s">
        <v>576</v>
      </c>
      <c r="C19" s="459" t="s">
        <v>577</v>
      </c>
      <c r="D19" s="608"/>
      <c r="E19" s="617"/>
      <c r="F19" s="595"/>
      <c r="G19" s="596"/>
      <c r="H19" s="596"/>
      <c r="I19" s="596"/>
      <c r="J19" s="597"/>
      <c r="K19" s="27" t="str">
        <f>+IF(L19=""," ",VLOOKUP(L19,Listas!$K$19:$L$20,2,FALSE))</f>
        <v xml:space="preserve"> </v>
      </c>
      <c r="L19" s="434"/>
      <c r="M19" s="428" t="str">
        <f>+IFERROR(VLOOKUP(N19,PUC!$B$3:$C$800,2,FALSE),"")</f>
        <v/>
      </c>
      <c r="N19" s="385"/>
      <c r="O19" s="426" t="str">
        <f>+IF(P19=""," ",VLOOKUP(P19,Listas!$B$6:$C$15,2,FALSE))</f>
        <v xml:space="preserve"> </v>
      </c>
      <c r="P19" s="385"/>
      <c r="Q19" s="399"/>
      <c r="R19" s="19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1"/>
    </row>
    <row r="20" spans="1:29" s="82" customFormat="1" ht="34.5" customHeight="1">
      <c r="A20" s="15"/>
      <c r="B20" s="458" t="s">
        <v>576</v>
      </c>
      <c r="C20" s="459" t="s">
        <v>577</v>
      </c>
      <c r="D20" s="608"/>
      <c r="E20" s="617"/>
      <c r="F20" s="595"/>
      <c r="G20" s="596"/>
      <c r="H20" s="596"/>
      <c r="I20" s="596"/>
      <c r="J20" s="597"/>
      <c r="K20" s="27" t="str">
        <f>+IF(L20=""," ",VLOOKUP(L20,Listas!$K$19:$L$20,2,FALSE))</f>
        <v xml:space="preserve"> </v>
      </c>
      <c r="L20" s="434"/>
      <c r="M20" s="428" t="str">
        <f>+IFERROR(VLOOKUP(N20,PUC!$B$3:$C$800,2,FALSE),"")</f>
        <v/>
      </c>
      <c r="N20" s="385"/>
      <c r="O20" s="426" t="str">
        <f>+IF(P20=""," ",VLOOKUP(P20,Listas!$B$6:$C$15,2,FALSE))</f>
        <v xml:space="preserve"> </v>
      </c>
      <c r="P20" s="385"/>
      <c r="Q20" s="399"/>
      <c r="R20" s="19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</row>
    <row r="21" spans="1:29" s="82" customFormat="1" ht="34.5" customHeight="1">
      <c r="A21" s="15"/>
      <c r="B21" s="458" t="s">
        <v>576</v>
      </c>
      <c r="C21" s="459" t="s">
        <v>577</v>
      </c>
      <c r="D21" s="608"/>
      <c r="E21" s="617"/>
      <c r="F21" s="595"/>
      <c r="G21" s="596"/>
      <c r="H21" s="596"/>
      <c r="I21" s="596"/>
      <c r="J21" s="597"/>
      <c r="K21" s="27" t="str">
        <f>+IF(L21=""," ",VLOOKUP(L21,Listas!$K$19:$L$20,2,FALSE))</f>
        <v xml:space="preserve"> </v>
      </c>
      <c r="L21" s="434"/>
      <c r="M21" s="428" t="str">
        <f>+IFERROR(VLOOKUP(N21,PUC!$B$3:$C$800,2,FALSE),"")</f>
        <v/>
      </c>
      <c r="N21" s="385"/>
      <c r="O21" s="426" t="str">
        <f>+IF(P21=""," ",VLOOKUP(P21,Listas!$B$6:$C$15,2,FALSE))</f>
        <v xml:space="preserve"> </v>
      </c>
      <c r="P21" s="385"/>
      <c r="Q21" s="399"/>
      <c r="R21" s="19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1"/>
    </row>
    <row r="22" spans="1:29" s="82" customFormat="1" ht="34.5" customHeight="1">
      <c r="A22" s="15"/>
      <c r="B22" s="458" t="s">
        <v>576</v>
      </c>
      <c r="C22" s="459" t="s">
        <v>577</v>
      </c>
      <c r="D22" s="608"/>
      <c r="E22" s="617"/>
      <c r="F22" s="595"/>
      <c r="G22" s="596"/>
      <c r="H22" s="596"/>
      <c r="I22" s="596"/>
      <c r="J22" s="597"/>
      <c r="K22" s="27" t="str">
        <f>+IF(L22=""," ",VLOOKUP(L22,Listas!$K$19:$L$20,2,FALSE))</f>
        <v xml:space="preserve"> </v>
      </c>
      <c r="L22" s="434"/>
      <c r="M22" s="428" t="str">
        <f>+IFERROR(VLOOKUP(N22,PUC!$B$3:$C$800,2,FALSE),"")</f>
        <v/>
      </c>
      <c r="N22" s="385"/>
      <c r="O22" s="426" t="str">
        <f>+IF(P22=""," ",VLOOKUP(P22,Listas!$B$6:$C$15,2,FALSE))</f>
        <v xml:space="preserve"> </v>
      </c>
      <c r="P22" s="385"/>
      <c r="Q22" s="399"/>
      <c r="R22" s="19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1"/>
    </row>
    <row r="23" spans="1:29" s="82" customFormat="1" ht="34.5" customHeight="1">
      <c r="A23" s="15"/>
      <c r="B23" s="458" t="s">
        <v>576</v>
      </c>
      <c r="C23" s="459" t="s">
        <v>577</v>
      </c>
      <c r="D23" s="608"/>
      <c r="E23" s="617"/>
      <c r="F23" s="595"/>
      <c r="G23" s="596"/>
      <c r="H23" s="596"/>
      <c r="I23" s="596"/>
      <c r="J23" s="597"/>
      <c r="K23" s="27" t="str">
        <f>+IF(L23=""," ",VLOOKUP(L23,Listas!$K$19:$L$20,2,FALSE))</f>
        <v xml:space="preserve"> </v>
      </c>
      <c r="L23" s="434"/>
      <c r="M23" s="428" t="str">
        <f>+IFERROR(VLOOKUP(N23,PUC!$B$3:$C$800,2,FALSE),"")</f>
        <v/>
      </c>
      <c r="N23" s="385"/>
      <c r="O23" s="426" t="str">
        <f>+IF(P23=""," ",VLOOKUP(P23,Listas!$B$6:$C$15,2,FALSE))</f>
        <v xml:space="preserve"> </v>
      </c>
      <c r="P23" s="385"/>
      <c r="Q23" s="399"/>
      <c r="R23" s="19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1"/>
    </row>
    <row r="24" spans="1:29" s="82" customFormat="1" ht="34.5" customHeight="1">
      <c r="A24" s="15"/>
      <c r="B24" s="458" t="s">
        <v>576</v>
      </c>
      <c r="C24" s="459" t="s">
        <v>577</v>
      </c>
      <c r="D24" s="608"/>
      <c r="E24" s="617"/>
      <c r="F24" s="595"/>
      <c r="G24" s="596"/>
      <c r="H24" s="596"/>
      <c r="I24" s="596"/>
      <c r="J24" s="597"/>
      <c r="K24" s="27" t="str">
        <f>+IF(L24=""," ",VLOOKUP(L24,Listas!$K$19:$L$20,2,FALSE))</f>
        <v xml:space="preserve"> </v>
      </c>
      <c r="L24" s="434"/>
      <c r="M24" s="428" t="str">
        <f>+IFERROR(VLOOKUP(N24,PUC!$B$3:$C$800,2,FALSE),"")</f>
        <v/>
      </c>
      <c r="N24" s="385"/>
      <c r="O24" s="426" t="str">
        <f>+IF(P24=""," ",VLOOKUP(P24,Listas!$B$6:$C$15,2,FALSE))</f>
        <v xml:space="preserve"> </v>
      </c>
      <c r="P24" s="385"/>
      <c r="Q24" s="399"/>
      <c r="R24" s="19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1"/>
    </row>
    <row r="25" spans="1:29" s="82" customFormat="1" ht="34.5" customHeight="1" thickBot="1">
      <c r="A25" s="15"/>
      <c r="B25" s="460" t="s">
        <v>576</v>
      </c>
      <c r="C25" s="461" t="s">
        <v>577</v>
      </c>
      <c r="D25" s="609"/>
      <c r="E25" s="618"/>
      <c r="F25" s="656"/>
      <c r="G25" s="657"/>
      <c r="H25" s="657"/>
      <c r="I25" s="657"/>
      <c r="J25" s="658"/>
      <c r="K25" s="27" t="str">
        <f>+IF(L25=""," ",VLOOKUP(L25,Listas!$K$19:$L$20,2,FALSE))</f>
        <v xml:space="preserve"> </v>
      </c>
      <c r="L25" s="434"/>
      <c r="M25" s="428" t="str">
        <f>+IFERROR(VLOOKUP(N25,PUC!$B$3:$C$800,2,FALSE),"")</f>
        <v/>
      </c>
      <c r="N25" s="385"/>
      <c r="O25" s="426" t="str">
        <f>+IF(P25=""," ",VLOOKUP(P25,Listas!$B$6:$C$15,2,FALSE))</f>
        <v xml:space="preserve"> </v>
      </c>
      <c r="P25" s="385"/>
      <c r="Q25" s="400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4"/>
    </row>
    <row r="26" spans="1:29" s="82" customFormat="1" ht="34.5" customHeight="1">
      <c r="A26" s="15"/>
      <c r="B26" s="456" t="s">
        <v>578</v>
      </c>
      <c r="C26" s="457" t="s">
        <v>579</v>
      </c>
      <c r="D26" s="607"/>
      <c r="E26" s="616"/>
      <c r="F26" s="619" t="s">
        <v>1572</v>
      </c>
      <c r="G26" s="620"/>
      <c r="H26" s="620"/>
      <c r="I26" s="620"/>
      <c r="J26" s="621"/>
      <c r="K26" s="25" t="str">
        <f>+IF(L26=""," ",VLOOKUP(L26,Listas!$K$19:$L$20,2,FALSE))</f>
        <v xml:space="preserve"> </v>
      </c>
      <c r="L26" s="435"/>
      <c r="M26" s="429" t="str">
        <f>+IFERROR(VLOOKUP(N26,PUC!$B$3:$C$800,2,FALSE),"")</f>
        <v/>
      </c>
      <c r="N26" s="384"/>
      <c r="O26" s="425" t="str">
        <f>+IF(P26=""," ",VLOOKUP(P26,Listas!$B$6:$C$15,2,FALSE))</f>
        <v xml:space="preserve"> </v>
      </c>
      <c r="P26" s="384"/>
      <c r="Q26" s="398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</row>
    <row r="27" spans="1:29" s="82" customFormat="1" ht="67.5" customHeight="1">
      <c r="A27" s="15"/>
      <c r="B27" s="458" t="s">
        <v>578</v>
      </c>
      <c r="C27" s="459" t="s">
        <v>579</v>
      </c>
      <c r="D27" s="608"/>
      <c r="E27" s="617"/>
      <c r="F27" s="423"/>
      <c r="G27" s="572" t="s">
        <v>1599</v>
      </c>
      <c r="H27" s="572"/>
      <c r="I27" s="572"/>
      <c r="J27" s="573"/>
      <c r="K27" s="27" t="str">
        <f>+IF(L27=""," ",VLOOKUP(L27,Listas!$K$19:$L$20,2,FALSE))</f>
        <v xml:space="preserve"> </v>
      </c>
      <c r="L27" s="434"/>
      <c r="M27" s="428" t="str">
        <f>+IFERROR(VLOOKUP(N27,PUC!$B$3:$C$800,2,FALSE),"")</f>
        <v/>
      </c>
      <c r="N27" s="385"/>
      <c r="O27" s="426" t="str">
        <f>+IF(P27=""," ",VLOOKUP(P27,Listas!$B$6:$C$15,2,FALSE))</f>
        <v xml:space="preserve"> </v>
      </c>
      <c r="P27" s="385"/>
      <c r="Q27" s="399"/>
      <c r="R27" s="19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1"/>
    </row>
    <row r="28" spans="1:29" s="82" customFormat="1" ht="55.5" customHeight="1">
      <c r="A28" s="15"/>
      <c r="B28" s="458" t="s">
        <v>578</v>
      </c>
      <c r="C28" s="459" t="s">
        <v>579</v>
      </c>
      <c r="D28" s="608"/>
      <c r="E28" s="617"/>
      <c r="F28" s="423"/>
      <c r="G28" s="572" t="s">
        <v>1389</v>
      </c>
      <c r="H28" s="572"/>
      <c r="I28" s="572"/>
      <c r="J28" s="573"/>
      <c r="K28" s="27" t="str">
        <f>+IF(L28=""," ",VLOOKUP(L28,Listas!$K$19:$L$20,2,FALSE))</f>
        <v xml:space="preserve"> </v>
      </c>
      <c r="L28" s="434"/>
      <c r="M28" s="428" t="str">
        <f>+IFERROR(VLOOKUP(N28,PUC!$B$3:$C$800,2,FALSE),"")</f>
        <v/>
      </c>
      <c r="N28" s="385"/>
      <c r="O28" s="426" t="str">
        <f>+IF(P28=""," ",VLOOKUP(P28,Listas!$B$6:$C$15,2,FALSE))</f>
        <v xml:space="preserve"> </v>
      </c>
      <c r="P28" s="385"/>
      <c r="Q28" s="399"/>
      <c r="R28" s="19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</row>
    <row r="29" spans="1:29" s="82" customFormat="1" ht="55.5" customHeight="1">
      <c r="A29" s="15"/>
      <c r="B29" s="458" t="s">
        <v>578</v>
      </c>
      <c r="C29" s="459" t="s">
        <v>579</v>
      </c>
      <c r="D29" s="608"/>
      <c r="E29" s="617"/>
      <c r="F29" s="423"/>
      <c r="G29" s="572" t="s">
        <v>1390</v>
      </c>
      <c r="H29" s="572"/>
      <c r="I29" s="572"/>
      <c r="J29" s="573"/>
      <c r="K29" s="27" t="str">
        <f>+IF(L29=""," ",VLOOKUP(L29,Listas!$K$19:$L$20,2,FALSE))</f>
        <v xml:space="preserve"> </v>
      </c>
      <c r="L29" s="434"/>
      <c r="M29" s="428" t="str">
        <f>+IFERROR(VLOOKUP(N29,PUC!$B$3:$C$800,2,FALSE),"")</f>
        <v/>
      </c>
      <c r="N29" s="385"/>
      <c r="O29" s="426" t="str">
        <f>+IF(P29=""," ",VLOOKUP(P29,Listas!$B$6:$C$15,2,FALSE))</f>
        <v xml:space="preserve"> </v>
      </c>
      <c r="P29" s="385"/>
      <c r="Q29" s="399"/>
      <c r="R29" s="19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</row>
    <row r="30" spans="1:29" s="82" customFormat="1" ht="55.5" customHeight="1">
      <c r="A30" s="15"/>
      <c r="B30" s="458" t="s">
        <v>578</v>
      </c>
      <c r="C30" s="459" t="s">
        <v>579</v>
      </c>
      <c r="D30" s="608"/>
      <c r="E30" s="617"/>
      <c r="F30" s="423"/>
      <c r="G30" s="572" t="s">
        <v>1391</v>
      </c>
      <c r="H30" s="572"/>
      <c r="I30" s="572"/>
      <c r="J30" s="573"/>
      <c r="K30" s="27" t="str">
        <f>+IF(L30=""," ",VLOOKUP(L30,Listas!$K$19:$L$20,2,FALSE))</f>
        <v xml:space="preserve"> </v>
      </c>
      <c r="L30" s="434"/>
      <c r="M30" s="428" t="str">
        <f>+IFERROR(VLOOKUP(N30,PUC!$B$3:$C$800,2,FALSE),"")</f>
        <v/>
      </c>
      <c r="N30" s="385"/>
      <c r="O30" s="426" t="str">
        <f>+IF(P30=""," ",VLOOKUP(P30,Listas!$B$6:$C$15,2,FALSE))</f>
        <v xml:space="preserve"> </v>
      </c>
      <c r="P30" s="385"/>
      <c r="Q30" s="39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</row>
    <row r="31" spans="1:29" s="82" customFormat="1" ht="33" customHeight="1">
      <c r="A31" s="15"/>
      <c r="B31" s="458" t="s">
        <v>578</v>
      </c>
      <c r="C31" s="459" t="s">
        <v>579</v>
      </c>
      <c r="D31" s="608"/>
      <c r="E31" s="617"/>
      <c r="F31" s="574" t="s">
        <v>1573</v>
      </c>
      <c r="G31" s="575"/>
      <c r="H31" s="575"/>
      <c r="I31" s="575"/>
      <c r="J31" s="576"/>
      <c r="K31" s="27" t="str">
        <f>+IF(L31=""," ",VLOOKUP(L31,Listas!$K$19:$L$20,2,FALSE))</f>
        <v xml:space="preserve"> </v>
      </c>
      <c r="L31" s="434"/>
      <c r="M31" s="428" t="str">
        <f>+IFERROR(VLOOKUP(N31,PUC!$B$3:$C$800,2,FALSE),"")</f>
        <v/>
      </c>
      <c r="N31" s="385"/>
      <c r="O31" s="426" t="str">
        <f>+IF(P31=""," ",VLOOKUP(P31,Listas!$B$6:$C$15,2,FALSE))</f>
        <v xml:space="preserve"> </v>
      </c>
      <c r="P31" s="385"/>
      <c r="Q31" s="399"/>
      <c r="R31" s="19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</row>
    <row r="32" spans="1:29" s="82" customFormat="1" ht="55.5" customHeight="1">
      <c r="A32" s="15"/>
      <c r="B32" s="458" t="s">
        <v>578</v>
      </c>
      <c r="C32" s="459" t="s">
        <v>579</v>
      </c>
      <c r="D32" s="608"/>
      <c r="E32" s="617"/>
      <c r="F32" s="423"/>
      <c r="G32" s="572" t="s">
        <v>1574</v>
      </c>
      <c r="H32" s="572"/>
      <c r="I32" s="572"/>
      <c r="J32" s="573"/>
      <c r="K32" s="27" t="str">
        <f>+IF(L32=""," ",VLOOKUP(L32,Listas!$K$19:$L$20,2,FALSE))</f>
        <v xml:space="preserve"> </v>
      </c>
      <c r="L32" s="434"/>
      <c r="M32" s="428" t="str">
        <f>+IFERROR(VLOOKUP(N32,PUC!$B$3:$C$800,2,FALSE),"")</f>
        <v/>
      </c>
      <c r="N32" s="385"/>
      <c r="O32" s="426" t="str">
        <f>+IF(P32=""," ",VLOOKUP(P32,Listas!$B$6:$C$15,2,FALSE))</f>
        <v xml:space="preserve"> </v>
      </c>
      <c r="P32" s="385"/>
      <c r="Q32" s="399"/>
      <c r="R32" s="19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1"/>
    </row>
    <row r="33" spans="1:29" s="82" customFormat="1" ht="24.75" customHeight="1">
      <c r="A33" s="15"/>
      <c r="B33" s="458" t="s">
        <v>578</v>
      </c>
      <c r="C33" s="459" t="s">
        <v>579</v>
      </c>
      <c r="D33" s="608"/>
      <c r="E33" s="617"/>
      <c r="F33" s="574" t="s">
        <v>1575</v>
      </c>
      <c r="G33" s="575"/>
      <c r="H33" s="575"/>
      <c r="I33" s="575"/>
      <c r="J33" s="576"/>
      <c r="K33" s="27" t="str">
        <f>+IF(L33=""," ",VLOOKUP(L33,Listas!$K$19:$L$20,2,FALSE))</f>
        <v xml:space="preserve"> </v>
      </c>
      <c r="L33" s="434"/>
      <c r="M33" s="428" t="str">
        <f>+IFERROR(VLOOKUP(N33,PUC!$B$3:$C$800,2,FALSE),"")</f>
        <v/>
      </c>
      <c r="N33" s="385"/>
      <c r="O33" s="426" t="str">
        <f>+IF(P33=""," ",VLOOKUP(P33,Listas!$B$6:$C$15,2,FALSE))</f>
        <v xml:space="preserve"> </v>
      </c>
      <c r="P33" s="385"/>
      <c r="Q33" s="399"/>
      <c r="R33" s="19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1"/>
    </row>
    <row r="34" spans="1:29" s="82" customFormat="1" ht="55.5" customHeight="1">
      <c r="A34" s="15"/>
      <c r="B34" s="458" t="s">
        <v>578</v>
      </c>
      <c r="C34" s="459" t="s">
        <v>579</v>
      </c>
      <c r="D34" s="608"/>
      <c r="E34" s="617"/>
      <c r="F34" s="423"/>
      <c r="G34" s="572" t="s">
        <v>1576</v>
      </c>
      <c r="H34" s="572"/>
      <c r="I34" s="572"/>
      <c r="J34" s="573"/>
      <c r="K34" s="27" t="str">
        <f>+IF(L34=""," ",VLOOKUP(L34,Listas!$K$19:$L$20,2,FALSE))</f>
        <v xml:space="preserve"> </v>
      </c>
      <c r="L34" s="434"/>
      <c r="M34" s="428" t="str">
        <f>+IFERROR(VLOOKUP(N34,PUC!$B$3:$C$800,2,FALSE),"")</f>
        <v/>
      </c>
      <c r="N34" s="385"/>
      <c r="O34" s="426" t="str">
        <f>+IF(P34=""," ",VLOOKUP(P34,Listas!$B$6:$C$15,2,FALSE))</f>
        <v xml:space="preserve"> </v>
      </c>
      <c r="P34" s="385"/>
      <c r="Q34" s="399"/>
      <c r="R34" s="19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1"/>
    </row>
    <row r="35" spans="1:29" s="82" customFormat="1" ht="25.5" customHeight="1">
      <c r="A35" s="15"/>
      <c r="B35" s="458" t="s">
        <v>578</v>
      </c>
      <c r="C35" s="459" t="s">
        <v>579</v>
      </c>
      <c r="D35" s="608"/>
      <c r="E35" s="617"/>
      <c r="F35" s="574" t="s">
        <v>1577</v>
      </c>
      <c r="G35" s="575"/>
      <c r="H35" s="575"/>
      <c r="I35" s="575"/>
      <c r="J35" s="576"/>
      <c r="K35" s="27" t="str">
        <f>+IF(L35=""," ",VLOOKUP(L35,Listas!$K$19:$L$20,2,FALSE))</f>
        <v xml:space="preserve"> </v>
      </c>
      <c r="L35" s="434"/>
      <c r="M35" s="428" t="str">
        <f>+IFERROR(VLOOKUP(N35,PUC!$B$3:$C$800,2,FALSE),"")</f>
        <v/>
      </c>
      <c r="N35" s="385"/>
      <c r="O35" s="426" t="str">
        <f>+IF(P35=""," ",VLOOKUP(P35,Listas!$B$6:$C$15,2,FALSE))</f>
        <v xml:space="preserve"> </v>
      </c>
      <c r="P35" s="385"/>
      <c r="Q35" s="399"/>
      <c r="R35" s="19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1"/>
    </row>
    <row r="36" spans="1:29" s="82" customFormat="1" ht="89.25" customHeight="1">
      <c r="A36" s="15"/>
      <c r="B36" s="458" t="s">
        <v>578</v>
      </c>
      <c r="C36" s="459" t="s">
        <v>579</v>
      </c>
      <c r="D36" s="608"/>
      <c r="E36" s="617"/>
      <c r="F36" s="423"/>
      <c r="G36" s="572" t="s">
        <v>1578</v>
      </c>
      <c r="H36" s="572"/>
      <c r="I36" s="572"/>
      <c r="J36" s="573"/>
      <c r="K36" s="27" t="str">
        <f>+IF(L36=""," ",VLOOKUP(L36,Listas!$K$19:$L$20,2,FALSE))</f>
        <v xml:space="preserve"> </v>
      </c>
      <c r="L36" s="434"/>
      <c r="M36" s="428" t="str">
        <f>+IFERROR(VLOOKUP(N36,PUC!$B$3:$C$800,2,FALSE),"")</f>
        <v/>
      </c>
      <c r="N36" s="385"/>
      <c r="O36" s="426" t="str">
        <f>+IF(P36=""," ",VLOOKUP(P36,Listas!$B$6:$C$15,2,FALSE))</f>
        <v xml:space="preserve"> </v>
      </c>
      <c r="P36" s="385"/>
      <c r="Q36" s="399"/>
      <c r="R36" s="19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1"/>
    </row>
    <row r="37" spans="1:29" s="82" customFormat="1" ht="45" customHeight="1">
      <c r="A37" s="15"/>
      <c r="B37" s="458" t="s">
        <v>578</v>
      </c>
      <c r="C37" s="459" t="s">
        <v>579</v>
      </c>
      <c r="D37" s="608"/>
      <c r="E37" s="617"/>
      <c r="F37" s="423"/>
      <c r="G37" s="572" t="s">
        <v>1579</v>
      </c>
      <c r="H37" s="572"/>
      <c r="I37" s="572"/>
      <c r="J37" s="573"/>
      <c r="K37" s="27"/>
      <c r="L37" s="434"/>
      <c r="M37" s="428" t="str">
        <f>+IFERROR(VLOOKUP(N37,PUC!$B$3:$C$800,2,FALSE),"")</f>
        <v/>
      </c>
      <c r="N37" s="385"/>
      <c r="O37" s="426" t="str">
        <f>+IF(P37=""," ",VLOOKUP(P37,Listas!$B$6:$C$15,2,FALSE))</f>
        <v xml:space="preserve"> </v>
      </c>
      <c r="P37" s="385"/>
      <c r="Q37" s="399"/>
      <c r="R37" s="19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</row>
    <row r="38" spans="1:29" s="82" customFormat="1" ht="37.5" customHeight="1">
      <c r="A38" s="15"/>
      <c r="B38" s="458" t="s">
        <v>578</v>
      </c>
      <c r="C38" s="459" t="s">
        <v>579</v>
      </c>
      <c r="D38" s="608"/>
      <c r="E38" s="617"/>
      <c r="F38" s="423"/>
      <c r="G38" s="572" t="s">
        <v>1580</v>
      </c>
      <c r="H38" s="572"/>
      <c r="I38" s="572"/>
      <c r="J38" s="573"/>
      <c r="K38" s="27"/>
      <c r="L38" s="434"/>
      <c r="M38" s="428" t="str">
        <f>+IFERROR(VLOOKUP(N38,PUC!$B$3:$C$800,2,FALSE),"")</f>
        <v/>
      </c>
      <c r="N38" s="385"/>
      <c r="O38" s="426" t="str">
        <f>+IF(P38=""," ",VLOOKUP(P38,Listas!$B$6:$C$15,2,FALSE))</f>
        <v xml:space="preserve"> </v>
      </c>
      <c r="P38" s="385"/>
      <c r="Q38" s="399"/>
      <c r="R38" s="19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</row>
    <row r="39" spans="1:29" s="82" customFormat="1" ht="35.25" customHeight="1">
      <c r="A39" s="15"/>
      <c r="B39" s="458" t="s">
        <v>578</v>
      </c>
      <c r="C39" s="459" t="s">
        <v>579</v>
      </c>
      <c r="D39" s="608"/>
      <c r="E39" s="617"/>
      <c r="F39" s="423"/>
      <c r="G39" s="572" t="s">
        <v>1581</v>
      </c>
      <c r="H39" s="572"/>
      <c r="I39" s="572"/>
      <c r="J39" s="573"/>
      <c r="K39" s="27"/>
      <c r="L39" s="434"/>
      <c r="M39" s="428" t="str">
        <f>+IFERROR(VLOOKUP(N39,PUC!$B$3:$C$800,2,FALSE),"")</f>
        <v/>
      </c>
      <c r="N39" s="385"/>
      <c r="O39" s="426" t="str">
        <f>+IF(P39=""," ",VLOOKUP(P39,Listas!$B$6:$C$15,2,FALSE))</f>
        <v xml:space="preserve"> </v>
      </c>
      <c r="P39" s="385"/>
      <c r="Q39" s="399"/>
      <c r="R39" s="19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1"/>
    </row>
    <row r="40" spans="1:29" s="82" customFormat="1" ht="37.5" customHeight="1">
      <c r="A40" s="15"/>
      <c r="B40" s="458" t="s">
        <v>578</v>
      </c>
      <c r="C40" s="459" t="s">
        <v>579</v>
      </c>
      <c r="D40" s="608"/>
      <c r="E40" s="617"/>
      <c r="F40" s="423"/>
      <c r="G40" s="572" t="s">
        <v>1582</v>
      </c>
      <c r="H40" s="572"/>
      <c r="I40" s="572"/>
      <c r="J40" s="573"/>
      <c r="K40" s="27"/>
      <c r="L40" s="434"/>
      <c r="M40" s="428" t="str">
        <f>+IFERROR(VLOOKUP(N40,PUC!$B$3:$C$800,2,FALSE),"")</f>
        <v/>
      </c>
      <c r="N40" s="385"/>
      <c r="O40" s="426" t="str">
        <f>+IF(P40=""," ",VLOOKUP(P40,Listas!$B$6:$C$15,2,FALSE))</f>
        <v xml:space="preserve"> </v>
      </c>
      <c r="P40" s="385"/>
      <c r="Q40" s="399"/>
      <c r="R40" s="19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</row>
    <row r="41" spans="1:29" s="82" customFormat="1" ht="127.5" customHeight="1">
      <c r="A41" s="15"/>
      <c r="B41" s="458" t="s">
        <v>578</v>
      </c>
      <c r="C41" s="459" t="s">
        <v>579</v>
      </c>
      <c r="D41" s="608"/>
      <c r="E41" s="617"/>
      <c r="F41" s="423"/>
      <c r="G41" s="572" t="s">
        <v>1583</v>
      </c>
      <c r="H41" s="572"/>
      <c r="I41" s="572"/>
      <c r="J41" s="573"/>
      <c r="K41" s="27"/>
      <c r="L41" s="434" t="s">
        <v>698</v>
      </c>
      <c r="M41" s="428">
        <f>+IFERROR(VLOOKUP(N41,PUC!$B$3:$C$800,2,FALSE),"")</f>
        <v>5195959522</v>
      </c>
      <c r="N41" s="385" t="s">
        <v>1466</v>
      </c>
      <c r="O41" s="426" t="str">
        <f>+IF(P41=""," ",VLOOKUP(P41,Listas!$B$6:$C$15,2,FALSE))</f>
        <v>07</v>
      </c>
      <c r="P41" s="385" t="s">
        <v>606</v>
      </c>
      <c r="Q41" s="399"/>
      <c r="R41" s="19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</row>
    <row r="42" spans="1:29" s="82" customFormat="1" ht="99" customHeight="1">
      <c r="A42" s="15"/>
      <c r="B42" s="458" t="s">
        <v>578</v>
      </c>
      <c r="C42" s="459" t="s">
        <v>579</v>
      </c>
      <c r="D42" s="608"/>
      <c r="E42" s="617"/>
      <c r="F42" s="423"/>
      <c r="G42" s="572" t="s">
        <v>1584</v>
      </c>
      <c r="H42" s="572" t="s">
        <v>1584</v>
      </c>
      <c r="I42" s="572" t="s">
        <v>1584</v>
      </c>
      <c r="J42" s="573" t="s">
        <v>1584</v>
      </c>
      <c r="K42" s="27"/>
      <c r="L42" s="434"/>
      <c r="M42" s="428" t="str">
        <f>+IFERROR(VLOOKUP(N42,PUC!$B$3:$C$800,2,FALSE),"")</f>
        <v/>
      </c>
      <c r="N42" s="385"/>
      <c r="O42" s="426" t="str">
        <f>+IF(P42=""," ",VLOOKUP(P42,Listas!$B$6:$C$15,2,FALSE))</f>
        <v xml:space="preserve"> </v>
      </c>
      <c r="P42" s="385"/>
      <c r="Q42" s="399"/>
      <c r="R42" s="19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1"/>
    </row>
    <row r="43" spans="1:29" s="82" customFormat="1" ht="38.25" customHeight="1">
      <c r="A43" s="15"/>
      <c r="B43" s="458" t="s">
        <v>578</v>
      </c>
      <c r="C43" s="459" t="s">
        <v>579</v>
      </c>
      <c r="D43" s="608"/>
      <c r="E43" s="617"/>
      <c r="F43" s="423"/>
      <c r="G43" s="577" t="s">
        <v>1585</v>
      </c>
      <c r="H43" s="577"/>
      <c r="I43" s="577"/>
      <c r="J43" s="578"/>
      <c r="K43" s="27"/>
      <c r="L43" s="434" t="s">
        <v>698</v>
      </c>
      <c r="M43" s="428">
        <f>+IFERROR(VLOOKUP(N43,PUC!$B$3:$C$800,2,FALSE),"")</f>
        <v>5155050101</v>
      </c>
      <c r="N43" s="385" t="s">
        <v>1478</v>
      </c>
      <c r="O43" s="426" t="str">
        <f>+IF(P43=""," ",VLOOKUP(P43,Listas!$B$6:$C$15,2,FALSE))</f>
        <v>07</v>
      </c>
      <c r="P43" s="385" t="s">
        <v>606</v>
      </c>
      <c r="Q43" s="692">
        <f>+MROUND(469000*3*2,1000)</f>
        <v>2814000</v>
      </c>
      <c r="R43" s="19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1"/>
    </row>
    <row r="44" spans="1:29" s="82" customFormat="1" ht="38.25" customHeight="1">
      <c r="A44" s="15"/>
      <c r="B44" s="458" t="s">
        <v>580</v>
      </c>
      <c r="C44" s="459" t="s">
        <v>579</v>
      </c>
      <c r="D44" s="608"/>
      <c r="E44" s="617"/>
      <c r="F44" s="423"/>
      <c r="G44" s="579"/>
      <c r="H44" s="579"/>
      <c r="I44" s="579"/>
      <c r="J44" s="580"/>
      <c r="K44" s="27"/>
      <c r="L44" s="434" t="s">
        <v>698</v>
      </c>
      <c r="M44" s="428">
        <f>+IFERROR(VLOOKUP(N44,PUC!$B$3:$C$800,2,FALSE),"")</f>
        <v>6210020503</v>
      </c>
      <c r="N44" s="385" t="s">
        <v>975</v>
      </c>
      <c r="O44" s="426" t="str">
        <f>+IF(P44=""," ",VLOOKUP(P44,Listas!$B$6:$C$15,2,FALSE))</f>
        <v>07</v>
      </c>
      <c r="P44" s="385" t="s">
        <v>606</v>
      </c>
      <c r="Q44" s="692">
        <f>2*500000</f>
        <v>1000000</v>
      </c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1"/>
    </row>
    <row r="45" spans="1:29" s="82" customFormat="1" ht="71.25" customHeight="1">
      <c r="A45" s="15"/>
      <c r="B45" s="458" t="s">
        <v>578</v>
      </c>
      <c r="C45" s="459" t="s">
        <v>579</v>
      </c>
      <c r="D45" s="608"/>
      <c r="E45" s="617"/>
      <c r="F45" s="423"/>
      <c r="G45" s="572" t="s">
        <v>1586</v>
      </c>
      <c r="H45" s="572" t="s">
        <v>1586</v>
      </c>
      <c r="I45" s="572" t="s">
        <v>1586</v>
      </c>
      <c r="J45" s="573" t="s">
        <v>1586</v>
      </c>
      <c r="K45" s="27"/>
      <c r="L45" s="434" t="s">
        <v>698</v>
      </c>
      <c r="M45" s="428">
        <f>+IFERROR(VLOOKUP(N45,PUC!$B$3:$C$800,2,FALSE),"")</f>
        <v>5195600101</v>
      </c>
      <c r="N45" s="385" t="s">
        <v>1435</v>
      </c>
      <c r="O45" s="426" t="str">
        <f>+IF(P45=""," ",VLOOKUP(P45,Listas!$B$6:$C$15,2,FALSE))</f>
        <v>07</v>
      </c>
      <c r="P45" s="385" t="s">
        <v>606</v>
      </c>
      <c r="Q45" s="692">
        <v>1000000</v>
      </c>
      <c r="R45" s="19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1"/>
    </row>
    <row r="46" spans="1:29" s="82" customFormat="1" ht="32.25" customHeight="1">
      <c r="A46" s="15"/>
      <c r="B46" s="458" t="s">
        <v>578</v>
      </c>
      <c r="C46" s="459" t="s">
        <v>579</v>
      </c>
      <c r="D46" s="608"/>
      <c r="E46" s="617"/>
      <c r="F46" s="574" t="s">
        <v>1587</v>
      </c>
      <c r="G46" s="575"/>
      <c r="H46" s="575"/>
      <c r="I46" s="575"/>
      <c r="J46" s="576"/>
      <c r="K46" s="27" t="str">
        <f>+IF(L46=""," ",VLOOKUP(L46,Listas!$K$19:$L$20,2,FALSE))</f>
        <v xml:space="preserve"> </v>
      </c>
      <c r="L46" s="434"/>
      <c r="M46" s="428" t="str">
        <f>+IFERROR(VLOOKUP(N46,PUC!$B$3:$C$800,2,FALSE),"")</f>
        <v/>
      </c>
      <c r="N46" s="385"/>
      <c r="O46" s="426" t="str">
        <f>+IF(P46=""," ",VLOOKUP(P46,Listas!$B$6:$C$15,2,FALSE))</f>
        <v xml:space="preserve"> </v>
      </c>
      <c r="P46" s="385"/>
      <c r="Q46" s="399"/>
      <c r="R46" s="19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1"/>
    </row>
    <row r="47" spans="1:29" s="82" customFormat="1" ht="55.5" customHeight="1">
      <c r="A47" s="15"/>
      <c r="B47" s="458" t="s">
        <v>578</v>
      </c>
      <c r="C47" s="459" t="s">
        <v>579</v>
      </c>
      <c r="D47" s="608"/>
      <c r="E47" s="617"/>
      <c r="F47" s="423"/>
      <c r="G47" s="572" t="s">
        <v>1600</v>
      </c>
      <c r="H47" s="572"/>
      <c r="I47" s="572"/>
      <c r="J47" s="573"/>
      <c r="K47" s="27" t="str">
        <f>+IF(L47=""," ",VLOOKUP(L47,Listas!$K$19:$L$20,2,FALSE))</f>
        <v>07</v>
      </c>
      <c r="L47" s="434" t="s">
        <v>698</v>
      </c>
      <c r="M47" s="428">
        <f>+IFERROR(VLOOKUP(N47,PUC!$B$3:$C$800,2,FALSE),"")</f>
        <v>5155050101</v>
      </c>
      <c r="N47" s="385" t="s">
        <v>1478</v>
      </c>
      <c r="O47" s="426" t="str">
        <f>+IF(P47=""," ",VLOOKUP(P47,Listas!$B$6:$C$15,2,FALSE))</f>
        <v>07</v>
      </c>
      <c r="P47" s="385" t="s">
        <v>606</v>
      </c>
      <c r="Q47" s="692">
        <f>+MROUND(469000*3*2,1000)</f>
        <v>2814000</v>
      </c>
      <c r="R47" s="19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1"/>
    </row>
    <row r="48" spans="1:29" s="82" customFormat="1" ht="34.5" customHeight="1">
      <c r="A48" s="15"/>
      <c r="B48" s="458" t="s">
        <v>578</v>
      </c>
      <c r="C48" s="459" t="s">
        <v>579</v>
      </c>
      <c r="D48" s="608"/>
      <c r="E48" s="617"/>
      <c r="F48" s="423"/>
      <c r="G48" s="572" t="s">
        <v>1588</v>
      </c>
      <c r="H48" s="572"/>
      <c r="I48" s="572"/>
      <c r="J48" s="573"/>
      <c r="K48" s="27" t="str">
        <f>+IF(L48=""," ",VLOOKUP(L48,Listas!$K$19:$L$20,2,FALSE))</f>
        <v xml:space="preserve"> </v>
      </c>
      <c r="L48" s="434"/>
      <c r="M48" s="428" t="str">
        <f>+IFERROR(VLOOKUP(N48,PUC!$B$3:$C$800,2,FALSE),"")</f>
        <v/>
      </c>
      <c r="N48" s="385"/>
      <c r="O48" s="426" t="str">
        <f>+IF(P48=""," ",VLOOKUP(P48,Listas!$B$6:$C$15,2,FALSE))</f>
        <v xml:space="preserve"> </v>
      </c>
      <c r="P48" s="385"/>
      <c r="Q48" s="399"/>
      <c r="R48" s="19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1"/>
    </row>
    <row r="49" spans="1:29" s="82" customFormat="1" ht="34.5" customHeight="1">
      <c r="A49" s="15"/>
      <c r="B49" s="458" t="s">
        <v>578</v>
      </c>
      <c r="C49" s="459" t="s">
        <v>579</v>
      </c>
      <c r="D49" s="608"/>
      <c r="E49" s="617"/>
      <c r="F49" s="423"/>
      <c r="G49" s="572"/>
      <c r="H49" s="572"/>
      <c r="I49" s="572"/>
      <c r="J49" s="573"/>
      <c r="K49" s="27" t="str">
        <f>+IF(L49=""," ",VLOOKUP(L49,Listas!$K$19:$L$20,2,FALSE))</f>
        <v xml:space="preserve"> </v>
      </c>
      <c r="L49" s="434"/>
      <c r="M49" s="428" t="str">
        <f>+IFERROR(VLOOKUP(N49,PUC!$B$3:$C$800,2,FALSE),"")</f>
        <v/>
      </c>
      <c r="N49" s="385"/>
      <c r="O49" s="426" t="str">
        <f>+IF(P49=""," ",VLOOKUP(P49,Listas!$B$6:$C$15,2,FALSE))</f>
        <v xml:space="preserve"> </v>
      </c>
      <c r="P49" s="385"/>
      <c r="Q49" s="399"/>
      <c r="R49" s="19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1"/>
    </row>
    <row r="50" spans="1:29" s="82" customFormat="1" ht="34.5" customHeight="1">
      <c r="A50" s="15"/>
      <c r="B50" s="458" t="s">
        <v>578</v>
      </c>
      <c r="C50" s="459" t="s">
        <v>579</v>
      </c>
      <c r="D50" s="608"/>
      <c r="E50" s="617"/>
      <c r="F50" s="588"/>
      <c r="G50" s="575"/>
      <c r="H50" s="575"/>
      <c r="I50" s="575"/>
      <c r="J50" s="576"/>
      <c r="K50" s="27" t="str">
        <f>+IF(L50=""," ",VLOOKUP(L50,Listas!$K$19:$L$20,2,FALSE))</f>
        <v xml:space="preserve"> </v>
      </c>
      <c r="L50" s="434"/>
      <c r="M50" s="428" t="str">
        <f>+IFERROR(VLOOKUP(N50,PUC!$B$3:$C$800,2,FALSE),"")</f>
        <v/>
      </c>
      <c r="N50" s="385"/>
      <c r="O50" s="426" t="str">
        <f>+IF(P50=""," ",VLOOKUP(P50,Listas!$B$6:$C$15,2,FALSE))</f>
        <v xml:space="preserve"> </v>
      </c>
      <c r="P50" s="385"/>
      <c r="Q50" s="399"/>
      <c r="R50" s="19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1"/>
    </row>
    <row r="51" spans="1:29" s="82" customFormat="1" ht="34.5" customHeight="1">
      <c r="A51" s="15"/>
      <c r="B51" s="458" t="s">
        <v>578</v>
      </c>
      <c r="C51" s="459" t="s">
        <v>579</v>
      </c>
      <c r="D51" s="608"/>
      <c r="E51" s="617"/>
      <c r="F51" s="588"/>
      <c r="G51" s="575"/>
      <c r="H51" s="575"/>
      <c r="I51" s="575"/>
      <c r="J51" s="576"/>
      <c r="K51" s="27" t="str">
        <f>+IF(L51=""," ",VLOOKUP(L51,Listas!$K$19:$L$20,2,FALSE))</f>
        <v xml:space="preserve"> </v>
      </c>
      <c r="L51" s="434"/>
      <c r="M51" s="428" t="str">
        <f>+IFERROR(VLOOKUP(N51,PUC!$B$3:$C$800,2,FALSE),"")</f>
        <v/>
      </c>
      <c r="N51" s="385"/>
      <c r="O51" s="426" t="str">
        <f>+IF(P51=""," ",VLOOKUP(P51,Listas!$B$6:$C$15,2,FALSE))</f>
        <v xml:space="preserve"> </v>
      </c>
      <c r="P51" s="385"/>
      <c r="Q51" s="399"/>
      <c r="R51" s="19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1"/>
    </row>
    <row r="52" spans="1:29" s="82" customFormat="1" ht="34.5" customHeight="1" thickBot="1">
      <c r="A52" s="15"/>
      <c r="B52" s="460" t="s">
        <v>578</v>
      </c>
      <c r="C52" s="461" t="s">
        <v>579</v>
      </c>
      <c r="D52" s="609"/>
      <c r="E52" s="618"/>
      <c r="F52" s="592"/>
      <c r="G52" s="593"/>
      <c r="H52" s="593"/>
      <c r="I52" s="593"/>
      <c r="J52" s="594"/>
      <c r="K52" s="390" t="str">
        <f>+IF(L52=""," ",VLOOKUP(L52,Listas!$K$19:$L$20,2,FALSE))</f>
        <v xml:space="preserve"> </v>
      </c>
      <c r="L52" s="436"/>
      <c r="M52" s="428" t="str">
        <f>+IFERROR(VLOOKUP(N52,PUC!$B$3:$C$800,2,FALSE),"")</f>
        <v/>
      </c>
      <c r="N52" s="391"/>
      <c r="O52" s="426" t="str">
        <f>+IF(P52=""," ",VLOOKUP(P52,Listas!$B$6:$C$15,2,FALSE))</f>
        <v xml:space="preserve"> </v>
      </c>
      <c r="P52" s="391"/>
      <c r="Q52" s="400"/>
      <c r="R52" s="22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4"/>
    </row>
    <row r="53" spans="1:29" s="82" customFormat="1" ht="42" customHeight="1">
      <c r="A53" s="15"/>
      <c r="B53" s="456" t="s">
        <v>580</v>
      </c>
      <c r="C53" s="457" t="s">
        <v>581</v>
      </c>
      <c r="D53" s="607"/>
      <c r="E53" s="616"/>
      <c r="F53" s="613" t="s">
        <v>1589</v>
      </c>
      <c r="G53" s="659"/>
      <c r="H53" s="659"/>
      <c r="I53" s="659"/>
      <c r="J53" s="660"/>
      <c r="K53" s="25" t="str">
        <f>+IF(L53=""," ",VLOOKUP(L53,Listas!$K$19:$L$20,2,FALSE))</f>
        <v xml:space="preserve"> </v>
      </c>
      <c r="L53" s="435"/>
      <c r="M53" s="428" t="str">
        <f>+IFERROR(VLOOKUP(N53,PUC!$B$3:$C$800,2,FALSE),"")</f>
        <v/>
      </c>
      <c r="N53" s="384"/>
      <c r="O53" s="425" t="str">
        <f>+IF(P53=""," ",VLOOKUP(P53,Listas!$B$6:$C$15,2,FALSE))</f>
        <v xml:space="preserve"> </v>
      </c>
      <c r="P53" s="384"/>
      <c r="Q53" s="398"/>
      <c r="R53" s="16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8"/>
    </row>
    <row r="54" spans="1:29" s="82" customFormat="1" ht="50.25" customHeight="1">
      <c r="A54" s="15"/>
      <c r="B54" s="458" t="s">
        <v>580</v>
      </c>
      <c r="C54" s="459" t="s">
        <v>581</v>
      </c>
      <c r="D54" s="608"/>
      <c r="E54" s="617"/>
      <c r="F54" s="423"/>
      <c r="G54" s="572" t="s">
        <v>1601</v>
      </c>
      <c r="H54" s="572"/>
      <c r="I54" s="572"/>
      <c r="J54" s="573"/>
      <c r="K54" s="27" t="str">
        <f>+IF(L54=""," ",VLOOKUP(L54,Listas!$K$19:$L$20,2,FALSE))</f>
        <v xml:space="preserve"> </v>
      </c>
      <c r="L54" s="434"/>
      <c r="M54" s="428" t="str">
        <f>+IFERROR(VLOOKUP(N54,PUC!$B$3:$C$800,2,FALSE),"")</f>
        <v/>
      </c>
      <c r="N54" s="385"/>
      <c r="O54" s="426" t="str">
        <f>+IF(P54=""," ",VLOOKUP(P54,Listas!$B$6:$C$15,2,FALSE))</f>
        <v xml:space="preserve"> </v>
      </c>
      <c r="P54" s="385"/>
      <c r="Q54" s="399"/>
      <c r="R54" s="19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</row>
    <row r="55" spans="1:29" s="82" customFormat="1" ht="50.25" customHeight="1">
      <c r="A55" s="15"/>
      <c r="B55" s="458"/>
      <c r="C55" s="459"/>
      <c r="D55" s="608"/>
      <c r="E55" s="617"/>
      <c r="F55" s="423"/>
      <c r="G55" s="572" t="s">
        <v>1602</v>
      </c>
      <c r="H55" s="572"/>
      <c r="I55" s="572"/>
      <c r="J55" s="573"/>
      <c r="K55" s="27"/>
      <c r="L55" s="434"/>
      <c r="M55" s="428"/>
      <c r="N55" s="385"/>
      <c r="O55" s="426"/>
      <c r="P55" s="385"/>
      <c r="Q55" s="399"/>
      <c r="R55" s="19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</row>
    <row r="56" spans="1:29" s="82" customFormat="1" ht="50.25" customHeight="1">
      <c r="A56" s="15"/>
      <c r="B56" s="458"/>
      <c r="C56" s="459"/>
      <c r="D56" s="608"/>
      <c r="E56" s="617"/>
      <c r="F56" s="423"/>
      <c r="G56" s="572" t="s">
        <v>1603</v>
      </c>
      <c r="H56" s="572"/>
      <c r="I56" s="572"/>
      <c r="J56" s="573"/>
      <c r="K56" s="27"/>
      <c r="L56" s="434"/>
      <c r="M56" s="428"/>
      <c r="N56" s="385"/>
      <c r="O56" s="426"/>
      <c r="P56" s="385"/>
      <c r="Q56" s="399"/>
      <c r="R56" s="19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</row>
    <row r="57" spans="1:29" s="82" customFormat="1" ht="50.25" customHeight="1">
      <c r="A57" s="15"/>
      <c r="B57" s="458"/>
      <c r="C57" s="459"/>
      <c r="D57" s="608"/>
      <c r="E57" s="617"/>
      <c r="F57" s="423"/>
      <c r="G57" s="572" t="s">
        <v>1590</v>
      </c>
      <c r="H57" s="572"/>
      <c r="I57" s="572"/>
      <c r="J57" s="573"/>
      <c r="K57" s="27"/>
      <c r="L57" s="434"/>
      <c r="M57" s="428"/>
      <c r="N57" s="385"/>
      <c r="O57" s="426"/>
      <c r="P57" s="385"/>
      <c r="Q57" s="399"/>
      <c r="R57" s="19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</row>
    <row r="58" spans="1:29" s="82" customFormat="1" ht="45" customHeight="1">
      <c r="A58" s="15"/>
      <c r="B58" s="458" t="s">
        <v>580</v>
      </c>
      <c r="C58" s="459" t="s">
        <v>581</v>
      </c>
      <c r="D58" s="608"/>
      <c r="E58" s="617"/>
      <c r="F58" s="589" t="s">
        <v>1591</v>
      </c>
      <c r="G58" s="590"/>
      <c r="H58" s="590"/>
      <c r="I58" s="590"/>
      <c r="J58" s="591"/>
      <c r="K58" s="27" t="str">
        <f>+IF(L58=""," ",VLOOKUP(L58,Listas!$K$19:$L$20,2,FALSE))</f>
        <v xml:space="preserve"> </v>
      </c>
      <c r="L58" s="434"/>
      <c r="M58" s="428" t="str">
        <f>+IFERROR(VLOOKUP(N58,PUC!$B$3:$C$800,2,FALSE),"")</f>
        <v/>
      </c>
      <c r="N58" s="385"/>
      <c r="O58" s="426" t="str">
        <f>+IF(P58=""," ",VLOOKUP(P58,Listas!$B$6:$C$15,2,FALSE))</f>
        <v xml:space="preserve"> </v>
      </c>
      <c r="P58" s="385"/>
      <c r="Q58" s="399"/>
      <c r="R58" s="19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</row>
    <row r="59" spans="1:29" s="82" customFormat="1" ht="147" customHeight="1">
      <c r="A59" s="15"/>
      <c r="B59" s="458" t="s">
        <v>580</v>
      </c>
      <c r="C59" s="459" t="s">
        <v>581</v>
      </c>
      <c r="D59" s="608"/>
      <c r="E59" s="617"/>
      <c r="F59" s="423"/>
      <c r="G59" s="572" t="s">
        <v>1592</v>
      </c>
      <c r="H59" s="572"/>
      <c r="I59" s="572"/>
      <c r="J59" s="573"/>
      <c r="K59" s="27" t="str">
        <f>+IF(L59=""," ",VLOOKUP(L59,Listas!$K$19:$L$20,2,FALSE))</f>
        <v>07</v>
      </c>
      <c r="L59" s="434" t="s">
        <v>698</v>
      </c>
      <c r="M59" s="428">
        <f>+IFERROR(VLOOKUP(N59,PUC!$B$3:$C$800,2,FALSE),"")</f>
        <v>5110959595</v>
      </c>
      <c r="N59" s="385" t="s">
        <v>1492</v>
      </c>
      <c r="O59" s="426" t="str">
        <f>+IF(P59=""," ",VLOOKUP(P59,Listas!$B$6:$C$15,2,FALSE))</f>
        <v>07</v>
      </c>
      <c r="P59" s="385" t="s">
        <v>606</v>
      </c>
      <c r="Q59" s="399">
        <v>7500000</v>
      </c>
      <c r="R59" s="19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</row>
    <row r="60" spans="1:29" s="82" customFormat="1" ht="41.25" customHeight="1">
      <c r="A60" s="15"/>
      <c r="B60" s="458" t="s">
        <v>580</v>
      </c>
      <c r="C60" s="459" t="s">
        <v>581</v>
      </c>
      <c r="D60" s="608"/>
      <c r="E60" s="617"/>
      <c r="F60" s="589" t="s">
        <v>1593</v>
      </c>
      <c r="G60" s="590"/>
      <c r="H60" s="590"/>
      <c r="I60" s="590"/>
      <c r="J60" s="591"/>
      <c r="K60" s="27" t="str">
        <f>+IF(L60=""," ",VLOOKUP(L60,Listas!$K$19:$L$20,2,FALSE))</f>
        <v xml:space="preserve"> </v>
      </c>
      <c r="L60" s="434"/>
      <c r="M60" s="428" t="str">
        <f>+IFERROR(VLOOKUP(N60,PUC!$B$3:$C$800,2,FALSE),"")</f>
        <v/>
      </c>
      <c r="N60" s="385"/>
      <c r="O60" s="426" t="str">
        <f>+IF(P60=""," ",VLOOKUP(P60,Listas!$B$6:$C$15,2,FALSE))</f>
        <v xml:space="preserve"> </v>
      </c>
      <c r="P60" s="385"/>
      <c r="Q60" s="399"/>
      <c r="R60" s="19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</row>
    <row r="61" spans="1:29" s="82" customFormat="1" ht="43.5" customHeight="1">
      <c r="A61" s="15"/>
      <c r="B61" s="458" t="s">
        <v>580</v>
      </c>
      <c r="C61" s="459" t="s">
        <v>581</v>
      </c>
      <c r="D61" s="608"/>
      <c r="E61" s="617"/>
      <c r="F61" s="423"/>
      <c r="G61" s="572" t="s">
        <v>1594</v>
      </c>
      <c r="H61" s="572"/>
      <c r="I61" s="572"/>
      <c r="J61" s="573"/>
      <c r="K61" s="27" t="str">
        <f>+IF(L61=""," ",VLOOKUP(L61,Listas!$K$19:$L$20,2,FALSE))</f>
        <v xml:space="preserve"> </v>
      </c>
      <c r="L61" s="434"/>
      <c r="M61" s="428" t="str">
        <f>+IFERROR(VLOOKUP(N61,PUC!$B$3:$C$800,2,FALSE),"")</f>
        <v/>
      </c>
      <c r="N61" s="385"/>
      <c r="O61" s="426" t="str">
        <f>+IF(P61=""," ",VLOOKUP(P61,Listas!$B$6:$C$15,2,FALSE))</f>
        <v xml:space="preserve"> </v>
      </c>
      <c r="P61" s="385"/>
      <c r="Q61" s="399"/>
      <c r="R61" s="19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</row>
    <row r="62" spans="1:29" s="82" customFormat="1" ht="42" customHeight="1">
      <c r="A62" s="15"/>
      <c r="B62" s="458" t="s">
        <v>580</v>
      </c>
      <c r="C62" s="459" t="s">
        <v>581</v>
      </c>
      <c r="D62" s="608"/>
      <c r="E62" s="617"/>
      <c r="F62" s="589" t="s">
        <v>1595</v>
      </c>
      <c r="G62" s="590"/>
      <c r="H62" s="590"/>
      <c r="I62" s="590"/>
      <c r="J62" s="591"/>
      <c r="K62" s="27" t="str">
        <f>+IF(L62=""," ",VLOOKUP(L62,Listas!$K$19:$L$20,2,FALSE))</f>
        <v xml:space="preserve"> </v>
      </c>
      <c r="L62" s="434"/>
      <c r="M62" s="428" t="str">
        <f>+IFERROR(VLOOKUP(N62,PUC!$B$3:$C$800,2,FALSE),"")</f>
        <v/>
      </c>
      <c r="N62" s="385"/>
      <c r="O62" s="426" t="str">
        <f>+IF(P62=""," ",VLOOKUP(P62,Listas!$B$6:$C$15,2,FALSE))</f>
        <v xml:space="preserve"> </v>
      </c>
      <c r="P62" s="385"/>
      <c r="Q62" s="399"/>
      <c r="R62" s="19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</row>
    <row r="63" spans="1:29" s="82" customFormat="1" ht="61.5" customHeight="1">
      <c r="A63" s="15"/>
      <c r="B63" s="458" t="s">
        <v>580</v>
      </c>
      <c r="C63" s="459" t="s">
        <v>581</v>
      </c>
      <c r="D63" s="608"/>
      <c r="E63" s="617"/>
      <c r="F63" s="423"/>
      <c r="G63" s="572" t="s">
        <v>1604</v>
      </c>
      <c r="H63" s="572" t="s">
        <v>1596</v>
      </c>
      <c r="I63" s="572" t="s">
        <v>1596</v>
      </c>
      <c r="J63" s="573" t="s">
        <v>1596</v>
      </c>
      <c r="K63" s="27" t="str">
        <f>+IF(L63=""," ",VLOOKUP(L63,Listas!$K$19:$L$20,2,FALSE))</f>
        <v xml:space="preserve"> </v>
      </c>
      <c r="L63" s="434"/>
      <c r="M63" s="428" t="str">
        <f>+IFERROR(VLOOKUP(N63,PUC!$B$3:$C$800,2,FALSE),"")</f>
        <v/>
      </c>
      <c r="N63" s="385"/>
      <c r="O63" s="426" t="str">
        <f>+IF(P63=""," ",VLOOKUP(P63,Listas!$B$6:$C$15,2,FALSE))</f>
        <v xml:space="preserve"> </v>
      </c>
      <c r="P63" s="385"/>
      <c r="Q63" s="399"/>
      <c r="R63" s="19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</row>
    <row r="64" spans="1:29" s="82" customFormat="1" ht="43.5" customHeight="1">
      <c r="A64" s="15"/>
      <c r="B64" s="458" t="s">
        <v>580</v>
      </c>
      <c r="C64" s="459" t="s">
        <v>581</v>
      </c>
      <c r="D64" s="608"/>
      <c r="E64" s="617"/>
      <c r="F64" s="423"/>
      <c r="G64" s="572" t="s">
        <v>1597</v>
      </c>
      <c r="H64" s="572" t="s">
        <v>1597</v>
      </c>
      <c r="I64" s="572" t="s">
        <v>1597</v>
      </c>
      <c r="J64" s="573" t="s">
        <v>1597</v>
      </c>
      <c r="K64" s="27" t="str">
        <f>+IF(L64=""," ",VLOOKUP(L64,Listas!$K$19:$L$20,2,FALSE))</f>
        <v>07</v>
      </c>
      <c r="L64" s="434" t="s">
        <v>698</v>
      </c>
      <c r="M64" s="428">
        <f>+IFERROR(VLOOKUP(N64,PUC!$B$3:$C$800,2,FALSE),"")</f>
        <v>5120200102</v>
      </c>
      <c r="N64" s="385" t="s">
        <v>1401</v>
      </c>
      <c r="O64" s="426" t="str">
        <f>+IF(P64=""," ",VLOOKUP(P64,Listas!$B$6:$C$15,2,FALSE))</f>
        <v>07</v>
      </c>
      <c r="P64" s="385" t="s">
        <v>606</v>
      </c>
      <c r="Q64" s="399">
        <v>7500000</v>
      </c>
      <c r="R64" s="19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1"/>
    </row>
    <row r="65" spans="1:29" s="82" customFormat="1" ht="70.5" customHeight="1">
      <c r="A65" s="15"/>
      <c r="B65" s="458" t="s">
        <v>580</v>
      </c>
      <c r="C65" s="459" t="s">
        <v>581</v>
      </c>
      <c r="D65" s="608"/>
      <c r="E65" s="617"/>
      <c r="F65" s="423"/>
      <c r="G65" s="572" t="s">
        <v>1598</v>
      </c>
      <c r="H65" s="572" t="s">
        <v>1598</v>
      </c>
      <c r="I65" s="572" t="s">
        <v>1598</v>
      </c>
      <c r="J65" s="573" t="s">
        <v>1598</v>
      </c>
      <c r="K65" s="27" t="str">
        <f>+IF(L65=""," ",VLOOKUP(L65,Listas!$K$19:$L$20,2,FALSE))</f>
        <v xml:space="preserve"> </v>
      </c>
      <c r="L65" s="434"/>
      <c r="M65" s="428" t="str">
        <f>+IFERROR(VLOOKUP(N65,PUC!$B$3:$C$800,2,FALSE),"")</f>
        <v/>
      </c>
      <c r="N65" s="385"/>
      <c r="O65" s="426" t="str">
        <f>+IF(P65=""," ",VLOOKUP(P65,Listas!$B$6:$C$15,2,FALSE))</f>
        <v xml:space="preserve"> </v>
      </c>
      <c r="P65" s="385"/>
      <c r="Q65" s="399"/>
      <c r="R65" s="19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1"/>
    </row>
    <row r="66" spans="1:29" s="82" customFormat="1" ht="34.5" customHeight="1">
      <c r="A66" s="15"/>
      <c r="B66" s="458" t="s">
        <v>580</v>
      </c>
      <c r="C66" s="459" t="s">
        <v>581</v>
      </c>
      <c r="D66" s="608"/>
      <c r="E66" s="617"/>
      <c r="F66" s="423"/>
      <c r="G66" s="572"/>
      <c r="H66" s="572"/>
      <c r="I66" s="572"/>
      <c r="J66" s="573"/>
      <c r="K66" s="27" t="str">
        <f>+IF(L66=""," ",VLOOKUP(L66,Listas!$K$19:$L$20,2,FALSE))</f>
        <v xml:space="preserve"> </v>
      </c>
      <c r="L66" s="434"/>
      <c r="M66" s="428" t="str">
        <f>+IFERROR(VLOOKUP(N66,PUC!$B$3:$C$800,2,FALSE),"")</f>
        <v/>
      </c>
      <c r="N66" s="385"/>
      <c r="O66" s="426" t="str">
        <f>+IF(P66=""," ",VLOOKUP(P66,Listas!$B$6:$C$15,2,FALSE))</f>
        <v xml:space="preserve"> </v>
      </c>
      <c r="P66" s="385"/>
      <c r="Q66" s="399"/>
      <c r="R66" s="19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1"/>
    </row>
    <row r="67" spans="1:29" s="82" customFormat="1" ht="34.5" customHeight="1">
      <c r="A67" s="15"/>
      <c r="B67" s="458" t="s">
        <v>580</v>
      </c>
      <c r="C67" s="459" t="s">
        <v>581</v>
      </c>
      <c r="D67" s="608"/>
      <c r="E67" s="617"/>
      <c r="F67" s="423"/>
      <c r="G67" s="572"/>
      <c r="H67" s="572"/>
      <c r="I67" s="572"/>
      <c r="J67" s="573"/>
      <c r="K67" s="27" t="str">
        <f>+IF(L67=""," ",VLOOKUP(L67,Listas!$K$19:$L$20,2,FALSE))</f>
        <v xml:space="preserve"> </v>
      </c>
      <c r="L67" s="434"/>
      <c r="M67" s="428" t="str">
        <f>+IFERROR(VLOOKUP(N67,PUC!$B$3:$C$800,2,FALSE),"")</f>
        <v/>
      </c>
      <c r="N67" s="385"/>
      <c r="O67" s="426" t="str">
        <f>+IF(P67=""," ",VLOOKUP(P67,Listas!$B$6:$C$15,2,FALSE))</f>
        <v xml:space="preserve"> </v>
      </c>
      <c r="P67" s="385"/>
      <c r="Q67" s="399"/>
      <c r="R67" s="19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1"/>
    </row>
    <row r="68" spans="1:29" s="82" customFormat="1" ht="34.5" customHeight="1">
      <c r="A68" s="15"/>
      <c r="B68" s="458" t="s">
        <v>580</v>
      </c>
      <c r="C68" s="459" t="s">
        <v>581</v>
      </c>
      <c r="D68" s="608"/>
      <c r="E68" s="617"/>
      <c r="F68" s="423"/>
      <c r="G68" s="572"/>
      <c r="H68" s="572"/>
      <c r="I68" s="572"/>
      <c r="J68" s="573"/>
      <c r="K68" s="27" t="str">
        <f>+IF(L68=""," ",VLOOKUP(L68,Listas!$K$19:$L$20,2,FALSE))</f>
        <v xml:space="preserve"> </v>
      </c>
      <c r="L68" s="434"/>
      <c r="M68" s="428" t="str">
        <f>+IFERROR(VLOOKUP(N68,PUC!$B$3:$C$800,2,FALSE),"")</f>
        <v/>
      </c>
      <c r="N68" s="385"/>
      <c r="O68" s="426" t="str">
        <f>+IF(P68=""," ",VLOOKUP(P68,Listas!$B$6:$C$15,2,FALSE))</f>
        <v xml:space="preserve"> </v>
      </c>
      <c r="P68" s="385"/>
      <c r="Q68" s="399"/>
      <c r="R68" s="19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1"/>
    </row>
    <row r="69" spans="1:29" s="82" customFormat="1" ht="34.5" customHeight="1">
      <c r="A69" s="15"/>
      <c r="B69" s="458" t="s">
        <v>580</v>
      </c>
      <c r="C69" s="459" t="s">
        <v>581</v>
      </c>
      <c r="D69" s="608"/>
      <c r="E69" s="617"/>
      <c r="F69" s="449"/>
      <c r="G69" s="450"/>
      <c r="H69" s="450"/>
      <c r="I69" s="450"/>
      <c r="J69" s="451"/>
      <c r="K69" s="27" t="str">
        <f>+IF(L69=""," ",VLOOKUP(L69,Listas!$K$19:$L$20,2,FALSE))</f>
        <v xml:space="preserve"> </v>
      </c>
      <c r="L69" s="434"/>
      <c r="M69" s="428" t="str">
        <f>+IFERROR(VLOOKUP(N69,PUC!$B$3:$C$800,2,FALSE),"")</f>
        <v/>
      </c>
      <c r="N69" s="385"/>
      <c r="O69" s="426" t="str">
        <f>+IF(P69=""," ",VLOOKUP(P69,Listas!$B$6:$C$15,2,FALSE))</f>
        <v xml:space="preserve"> </v>
      </c>
      <c r="P69" s="385"/>
      <c r="Q69" s="399"/>
      <c r="R69" s="19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/>
    </row>
    <row r="70" spans="1:29" s="82" customFormat="1" ht="34.5" customHeight="1">
      <c r="A70" s="15"/>
      <c r="B70" s="458" t="s">
        <v>580</v>
      </c>
      <c r="C70" s="459" t="s">
        <v>581</v>
      </c>
      <c r="D70" s="608"/>
      <c r="E70" s="617"/>
      <c r="F70" s="449"/>
      <c r="G70" s="450"/>
      <c r="H70" s="450"/>
      <c r="I70" s="450"/>
      <c r="J70" s="451"/>
      <c r="K70" s="27" t="str">
        <f>+IF(L70=""," ",VLOOKUP(L70,Listas!$K$19:$L$20,2,FALSE))</f>
        <v xml:space="preserve"> </v>
      </c>
      <c r="L70" s="434"/>
      <c r="M70" s="428" t="str">
        <f>+IFERROR(VLOOKUP(N70,PUC!$B$3:$C$800,2,FALSE),"")</f>
        <v/>
      </c>
      <c r="N70" s="385"/>
      <c r="O70" s="426" t="str">
        <f>+IF(P70=""," ",VLOOKUP(P70,Listas!$B$6:$C$15,2,FALSE))</f>
        <v xml:space="preserve"> </v>
      </c>
      <c r="P70" s="385"/>
      <c r="Q70" s="399"/>
      <c r="R70" s="19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1"/>
    </row>
    <row r="71" spans="1:29" s="82" customFormat="1" ht="34.5" customHeight="1">
      <c r="A71" s="15"/>
      <c r="B71" s="458" t="s">
        <v>580</v>
      </c>
      <c r="C71" s="459" t="s">
        <v>581</v>
      </c>
      <c r="D71" s="608"/>
      <c r="E71" s="617"/>
      <c r="F71" s="449"/>
      <c r="G71" s="450"/>
      <c r="H71" s="450"/>
      <c r="I71" s="450"/>
      <c r="J71" s="451"/>
      <c r="K71" s="27" t="str">
        <f>+IF(L71=""," ",VLOOKUP(L71,Listas!$K$19:$L$20,2,FALSE))</f>
        <v xml:space="preserve"> </v>
      </c>
      <c r="L71" s="434"/>
      <c r="M71" s="428" t="str">
        <f>+IFERROR(VLOOKUP(N71,PUC!$B$3:$C$800,2,FALSE),"")</f>
        <v/>
      </c>
      <c r="N71" s="385"/>
      <c r="O71" s="426" t="str">
        <f>+IF(P71=""," ",VLOOKUP(P71,Listas!$B$6:$C$15,2,FALSE))</f>
        <v xml:space="preserve"> </v>
      </c>
      <c r="P71" s="385"/>
      <c r="Q71" s="399"/>
      <c r="R71" s="19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1"/>
    </row>
    <row r="72" spans="1:29" s="82" customFormat="1" ht="34.5" customHeight="1">
      <c r="A72" s="15"/>
      <c r="B72" s="458" t="s">
        <v>580</v>
      </c>
      <c r="C72" s="459" t="s">
        <v>581</v>
      </c>
      <c r="D72" s="608"/>
      <c r="E72" s="617"/>
      <c r="F72" s="449"/>
      <c r="G72" s="450"/>
      <c r="H72" s="450"/>
      <c r="I72" s="450"/>
      <c r="J72" s="451"/>
      <c r="K72" s="27" t="str">
        <f>+IF(L72=""," ",VLOOKUP(L72,Listas!$K$19:$L$20,2,FALSE))</f>
        <v xml:space="preserve"> </v>
      </c>
      <c r="L72" s="434"/>
      <c r="M72" s="428" t="str">
        <f>+IFERROR(VLOOKUP(N72,PUC!$B$3:$C$800,2,FALSE),"")</f>
        <v/>
      </c>
      <c r="N72" s="385"/>
      <c r="O72" s="426" t="str">
        <f>+IF(P72=""," ",VLOOKUP(P72,Listas!$B$6:$C$15,2,FALSE))</f>
        <v xml:space="preserve"> </v>
      </c>
      <c r="P72" s="385"/>
      <c r="Q72" s="399"/>
      <c r="R72" s="19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1"/>
    </row>
    <row r="73" spans="1:29" s="82" customFormat="1" ht="34.5" customHeight="1">
      <c r="A73" s="15"/>
      <c r="B73" s="458" t="s">
        <v>580</v>
      </c>
      <c r="C73" s="459" t="s">
        <v>581</v>
      </c>
      <c r="D73" s="608"/>
      <c r="E73" s="617"/>
      <c r="F73" s="449"/>
      <c r="G73" s="450"/>
      <c r="H73" s="450"/>
      <c r="I73" s="450"/>
      <c r="J73" s="451"/>
      <c r="K73" s="27" t="str">
        <f>+IF(L73=""," ",VLOOKUP(L73,Listas!$K$19:$L$20,2,FALSE))</f>
        <v xml:space="preserve"> </v>
      </c>
      <c r="L73" s="434"/>
      <c r="M73" s="428" t="str">
        <f>+IFERROR(VLOOKUP(N73,PUC!$B$3:$C$800,2,FALSE),"")</f>
        <v/>
      </c>
      <c r="N73" s="385"/>
      <c r="O73" s="426" t="str">
        <f>+IF(P73=""," ",VLOOKUP(P73,Listas!$B$6:$C$15,2,FALSE))</f>
        <v xml:space="preserve"> </v>
      </c>
      <c r="P73" s="385"/>
      <c r="Q73" s="399"/>
      <c r="R73" s="19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1"/>
    </row>
    <row r="74" spans="1:29" s="82" customFormat="1" ht="34.5" customHeight="1">
      <c r="A74" s="15"/>
      <c r="B74" s="458" t="s">
        <v>580</v>
      </c>
      <c r="C74" s="459" t="s">
        <v>581</v>
      </c>
      <c r="D74" s="608"/>
      <c r="E74" s="617"/>
      <c r="F74" s="449"/>
      <c r="G74" s="450"/>
      <c r="H74" s="450"/>
      <c r="I74" s="450"/>
      <c r="J74" s="451"/>
      <c r="K74" s="27" t="str">
        <f>+IF(L74=""," ",VLOOKUP(L74,Listas!$K$19:$L$20,2,FALSE))</f>
        <v xml:space="preserve"> </v>
      </c>
      <c r="L74" s="434"/>
      <c r="M74" s="428" t="str">
        <f>+IFERROR(VLOOKUP(N74,PUC!$B$3:$C$800,2,FALSE),"")</f>
        <v/>
      </c>
      <c r="N74" s="385"/>
      <c r="O74" s="426" t="str">
        <f>+IF(P74=""," ",VLOOKUP(P74,Listas!$B$6:$C$15,2,FALSE))</f>
        <v xml:space="preserve"> </v>
      </c>
      <c r="P74" s="385"/>
      <c r="Q74" s="399"/>
      <c r="R74" s="19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1"/>
    </row>
    <row r="75" spans="1:29" s="82" customFormat="1" ht="34.5" customHeight="1">
      <c r="A75" s="15"/>
      <c r="B75" s="458" t="s">
        <v>580</v>
      </c>
      <c r="C75" s="459" t="s">
        <v>581</v>
      </c>
      <c r="D75" s="608"/>
      <c r="E75" s="617"/>
      <c r="F75" s="588"/>
      <c r="G75" s="575"/>
      <c r="H75" s="575"/>
      <c r="I75" s="575"/>
      <c r="J75" s="576"/>
      <c r="K75" s="27" t="str">
        <f>+IF(L75=""," ",VLOOKUP(L75,Listas!$K$19:$L$20,2,FALSE))</f>
        <v xml:space="preserve"> </v>
      </c>
      <c r="L75" s="434"/>
      <c r="M75" s="428" t="str">
        <f>+IFERROR(VLOOKUP(N75,PUC!$B$3:$C$800,2,FALSE),"")</f>
        <v/>
      </c>
      <c r="N75" s="385"/>
      <c r="O75" s="426" t="str">
        <f>+IF(P75=""," ",VLOOKUP(P75,Listas!$B$6:$C$15,2,FALSE))</f>
        <v xml:space="preserve"> </v>
      </c>
      <c r="P75" s="385"/>
      <c r="Q75" s="399"/>
      <c r="R75" s="19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1"/>
    </row>
    <row r="76" spans="1:29" s="82" customFormat="1" ht="34.5" customHeight="1">
      <c r="A76" s="15"/>
      <c r="B76" s="458" t="s">
        <v>580</v>
      </c>
      <c r="C76" s="459" t="s">
        <v>581</v>
      </c>
      <c r="D76" s="608"/>
      <c r="E76" s="617"/>
      <c r="F76" s="588"/>
      <c r="G76" s="575"/>
      <c r="H76" s="575"/>
      <c r="I76" s="575"/>
      <c r="J76" s="576"/>
      <c r="K76" s="27" t="str">
        <f>+IF(L76=""," ",VLOOKUP(L76,Listas!$K$19:$L$20,2,FALSE))</f>
        <v xml:space="preserve"> </v>
      </c>
      <c r="L76" s="434"/>
      <c r="M76" s="428" t="str">
        <f>+IFERROR(VLOOKUP(N76,PUC!$B$3:$C$800,2,FALSE),"")</f>
        <v/>
      </c>
      <c r="N76" s="385"/>
      <c r="O76" s="426" t="str">
        <f>+IF(P76=""," ",VLOOKUP(P76,Listas!$B$6:$C$15,2,FALSE))</f>
        <v xml:space="preserve"> </v>
      </c>
      <c r="P76" s="385"/>
      <c r="Q76" s="399"/>
      <c r="R76" s="19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1"/>
    </row>
    <row r="77" spans="1:29" s="82" customFormat="1" ht="34.5" customHeight="1" thickBot="1">
      <c r="A77" s="15"/>
      <c r="B77" s="460" t="s">
        <v>580</v>
      </c>
      <c r="C77" s="461" t="s">
        <v>581</v>
      </c>
      <c r="D77" s="609"/>
      <c r="E77" s="618"/>
      <c r="F77" s="592"/>
      <c r="G77" s="593"/>
      <c r="H77" s="593"/>
      <c r="I77" s="593"/>
      <c r="J77" s="594"/>
      <c r="K77" s="390" t="str">
        <f>+IF(L77=""," ",VLOOKUP(L77,Listas!$K$19:$L$20,2,FALSE))</f>
        <v xml:space="preserve"> </v>
      </c>
      <c r="L77" s="436"/>
      <c r="M77" s="428" t="str">
        <f>+IFERROR(VLOOKUP(N77,PUC!$B$3:$C$800,2,FALSE),"")</f>
        <v/>
      </c>
      <c r="N77" s="391"/>
      <c r="O77" s="427" t="str">
        <f>+IF(P77=""," ",VLOOKUP(P77,Listas!$B$6:$C$15,2,FALSE))</f>
        <v xml:space="preserve"> </v>
      </c>
      <c r="P77" s="391"/>
      <c r="Q77" s="400"/>
      <c r="R77" s="22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4"/>
    </row>
    <row r="78" spans="1:29" s="82" customFormat="1" ht="34.5" hidden="1" customHeight="1">
      <c r="A78" s="15"/>
      <c r="B78" s="456" t="s">
        <v>582</v>
      </c>
      <c r="C78" s="457" t="s">
        <v>583</v>
      </c>
      <c r="D78" s="607"/>
      <c r="E78" s="616"/>
      <c r="F78" s="619"/>
      <c r="G78" s="620"/>
      <c r="H78" s="620"/>
      <c r="I78" s="620"/>
      <c r="J78" s="621"/>
      <c r="K78" s="25" t="str">
        <f>+IF(L78=""," ",VLOOKUP(L78,Listas!$K$19:$L$20,2,FALSE))</f>
        <v xml:space="preserve"> </v>
      </c>
      <c r="L78" s="435"/>
      <c r="M78" s="429" t="str">
        <f>+IFERROR(VLOOKUP(N78,PUC!$B$3:$C$800,2,FALSE),"")</f>
        <v/>
      </c>
      <c r="N78" s="384"/>
      <c r="O78" s="425" t="str">
        <f>+IF(P78=""," ",VLOOKUP(P78,Listas!$B$6:$C$15,2,FALSE))</f>
        <v xml:space="preserve"> </v>
      </c>
      <c r="P78" s="384"/>
      <c r="Q78" s="398"/>
      <c r="R78" s="16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8"/>
    </row>
    <row r="79" spans="1:29" s="82" customFormat="1" ht="34.5" hidden="1" customHeight="1">
      <c r="A79" s="15"/>
      <c r="B79" s="458" t="s">
        <v>582</v>
      </c>
      <c r="C79" s="459" t="s">
        <v>583</v>
      </c>
      <c r="D79" s="608"/>
      <c r="E79" s="617"/>
      <c r="F79" s="588"/>
      <c r="G79" s="575"/>
      <c r="H79" s="575"/>
      <c r="I79" s="575"/>
      <c r="J79" s="576"/>
      <c r="K79" s="27" t="str">
        <f>+IF(L79=""," ",VLOOKUP(L79,Listas!$K$19:$L$20,2,FALSE))</f>
        <v xml:space="preserve"> </v>
      </c>
      <c r="L79" s="434"/>
      <c r="M79" s="428" t="str">
        <f>+IFERROR(VLOOKUP(N79,PUC!$B$3:$C$800,2,FALSE),"")</f>
        <v/>
      </c>
      <c r="N79" s="385"/>
      <c r="O79" s="426" t="str">
        <f>+IF(P79=""," ",VLOOKUP(P79,Listas!$B$6:$C$15,2,FALSE))</f>
        <v xml:space="preserve"> </v>
      </c>
      <c r="P79" s="385"/>
      <c r="Q79" s="399"/>
      <c r="R79" s="19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1"/>
    </row>
    <row r="80" spans="1:29" s="82" customFormat="1" ht="34.5" hidden="1" customHeight="1">
      <c r="A80" s="15"/>
      <c r="B80" s="458" t="s">
        <v>582</v>
      </c>
      <c r="C80" s="459" t="s">
        <v>583</v>
      </c>
      <c r="D80" s="608"/>
      <c r="E80" s="617"/>
      <c r="F80" s="588"/>
      <c r="G80" s="575"/>
      <c r="H80" s="575"/>
      <c r="I80" s="575"/>
      <c r="J80" s="576"/>
      <c r="K80" s="27" t="str">
        <f>+IF(L80=""," ",VLOOKUP(L80,Listas!$K$19:$L$20,2,FALSE))</f>
        <v xml:space="preserve"> </v>
      </c>
      <c r="L80" s="434"/>
      <c r="M80" s="428" t="str">
        <f>+IFERROR(VLOOKUP(N80,PUC!$B$3:$C$800,2,FALSE),"")</f>
        <v/>
      </c>
      <c r="N80" s="385"/>
      <c r="O80" s="426" t="str">
        <f>+IF(P80=""," ",VLOOKUP(P80,Listas!$B$6:$C$15,2,FALSE))</f>
        <v xml:space="preserve"> </v>
      </c>
      <c r="P80" s="385"/>
      <c r="Q80" s="399"/>
      <c r="R80" s="19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1"/>
    </row>
    <row r="81" spans="1:29" s="82" customFormat="1" ht="34.5" hidden="1" customHeight="1">
      <c r="A81" s="15"/>
      <c r="B81" s="458" t="s">
        <v>582</v>
      </c>
      <c r="C81" s="459" t="s">
        <v>583</v>
      </c>
      <c r="D81" s="608"/>
      <c r="E81" s="617"/>
      <c r="F81" s="588"/>
      <c r="G81" s="575"/>
      <c r="H81" s="575"/>
      <c r="I81" s="575"/>
      <c r="J81" s="576"/>
      <c r="K81" s="27" t="str">
        <f>+IF(L81=""," ",VLOOKUP(L81,Listas!$K$19:$L$20,2,FALSE))</f>
        <v xml:space="preserve"> </v>
      </c>
      <c r="L81" s="434"/>
      <c r="M81" s="428" t="str">
        <f>+IFERROR(VLOOKUP(N81,PUC!$B$3:$C$800,2,FALSE),"")</f>
        <v/>
      </c>
      <c r="N81" s="385"/>
      <c r="O81" s="426" t="str">
        <f>+IF(P81=""," ",VLOOKUP(P81,Listas!$B$6:$C$15,2,FALSE))</f>
        <v xml:space="preserve"> </v>
      </c>
      <c r="P81" s="385"/>
      <c r="Q81" s="399"/>
      <c r="R81" s="19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1"/>
    </row>
    <row r="82" spans="1:29" s="82" customFormat="1" ht="34.5" hidden="1" customHeight="1">
      <c r="A82" s="15"/>
      <c r="B82" s="458" t="s">
        <v>582</v>
      </c>
      <c r="C82" s="459" t="s">
        <v>583</v>
      </c>
      <c r="D82" s="608"/>
      <c r="E82" s="617"/>
      <c r="F82" s="588"/>
      <c r="G82" s="575"/>
      <c r="H82" s="575"/>
      <c r="I82" s="575"/>
      <c r="J82" s="576"/>
      <c r="K82" s="27" t="str">
        <f>+IF(L82=""," ",VLOOKUP(L82,Listas!$K$19:$L$20,2,FALSE))</f>
        <v xml:space="preserve"> </v>
      </c>
      <c r="L82" s="434"/>
      <c r="M82" s="428" t="str">
        <f>+IFERROR(VLOOKUP(N82,PUC!$B$3:$C$800,2,FALSE),"")</f>
        <v/>
      </c>
      <c r="N82" s="385"/>
      <c r="O82" s="426" t="str">
        <f>+IF(P82=""," ",VLOOKUP(P82,Listas!$B$6:$C$15,2,FALSE))</f>
        <v xml:space="preserve"> </v>
      </c>
      <c r="P82" s="385"/>
      <c r="Q82" s="399"/>
      <c r="R82" s="19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1"/>
    </row>
    <row r="83" spans="1:29" s="82" customFormat="1" ht="34.5" hidden="1" customHeight="1">
      <c r="A83" s="15"/>
      <c r="B83" s="458" t="s">
        <v>582</v>
      </c>
      <c r="C83" s="459" t="s">
        <v>583</v>
      </c>
      <c r="D83" s="608"/>
      <c r="E83" s="617"/>
      <c r="F83" s="588"/>
      <c r="G83" s="575"/>
      <c r="H83" s="575"/>
      <c r="I83" s="575"/>
      <c r="J83" s="576"/>
      <c r="K83" s="27" t="str">
        <f>+IF(L83=""," ",VLOOKUP(L83,Listas!$K$19:$L$20,2,FALSE))</f>
        <v xml:space="preserve"> </v>
      </c>
      <c r="L83" s="434"/>
      <c r="M83" s="428" t="str">
        <f>+IFERROR(VLOOKUP(N83,PUC!$B$3:$C$800,2,FALSE),"")</f>
        <v/>
      </c>
      <c r="N83" s="385"/>
      <c r="O83" s="426" t="str">
        <f>+IF(P83=""," ",VLOOKUP(P83,Listas!$B$6:$C$15,2,FALSE))</f>
        <v xml:space="preserve"> </v>
      </c>
      <c r="P83" s="385"/>
      <c r="Q83" s="399"/>
      <c r="R83" s="19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1"/>
    </row>
    <row r="84" spans="1:29" s="82" customFormat="1" ht="34.5" hidden="1" customHeight="1">
      <c r="A84" s="15"/>
      <c r="B84" s="458" t="s">
        <v>582</v>
      </c>
      <c r="C84" s="459" t="s">
        <v>583</v>
      </c>
      <c r="D84" s="608"/>
      <c r="E84" s="617"/>
      <c r="F84" s="588"/>
      <c r="G84" s="575"/>
      <c r="H84" s="575"/>
      <c r="I84" s="575"/>
      <c r="J84" s="576"/>
      <c r="K84" s="27" t="str">
        <f>+IF(L84=""," ",VLOOKUP(L84,Listas!$K$19:$L$20,2,FALSE))</f>
        <v xml:space="preserve"> </v>
      </c>
      <c r="L84" s="434"/>
      <c r="M84" s="428" t="str">
        <f>+IFERROR(VLOOKUP(N84,PUC!$B$3:$C$800,2,FALSE),"")</f>
        <v/>
      </c>
      <c r="N84" s="385"/>
      <c r="O84" s="426" t="str">
        <f>+IF(P84=""," ",VLOOKUP(P84,Listas!$B$6:$C$15,2,FALSE))</f>
        <v xml:space="preserve"> </v>
      </c>
      <c r="P84" s="385"/>
      <c r="Q84" s="399"/>
      <c r="R84" s="19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1"/>
    </row>
    <row r="85" spans="1:29" s="82" customFormat="1" ht="34.5" hidden="1" customHeight="1">
      <c r="A85" s="15"/>
      <c r="B85" s="458" t="s">
        <v>582</v>
      </c>
      <c r="C85" s="459" t="s">
        <v>583</v>
      </c>
      <c r="D85" s="608"/>
      <c r="E85" s="617"/>
      <c r="F85" s="588"/>
      <c r="G85" s="575"/>
      <c r="H85" s="575"/>
      <c r="I85" s="575"/>
      <c r="J85" s="576"/>
      <c r="K85" s="27" t="str">
        <f>+IF(L85=""," ",VLOOKUP(L85,Listas!$K$19:$L$20,2,FALSE))</f>
        <v xml:space="preserve"> </v>
      </c>
      <c r="L85" s="434"/>
      <c r="M85" s="428" t="str">
        <f>+IFERROR(VLOOKUP(N85,PUC!$B$3:$C$800,2,FALSE),"")</f>
        <v/>
      </c>
      <c r="N85" s="385"/>
      <c r="O85" s="426" t="str">
        <f>+IF(P85=""," ",VLOOKUP(P85,Listas!$B$6:$C$15,2,FALSE))</f>
        <v xml:space="preserve"> </v>
      </c>
      <c r="P85" s="385"/>
      <c r="Q85" s="399"/>
      <c r="R85" s="19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1"/>
    </row>
    <row r="86" spans="1:29" s="82" customFormat="1" ht="34.5" hidden="1" customHeight="1">
      <c r="A86" s="15"/>
      <c r="B86" s="458" t="s">
        <v>582</v>
      </c>
      <c r="C86" s="459" t="s">
        <v>583</v>
      </c>
      <c r="D86" s="608"/>
      <c r="E86" s="617"/>
      <c r="F86" s="588"/>
      <c r="G86" s="575"/>
      <c r="H86" s="575"/>
      <c r="I86" s="575"/>
      <c r="J86" s="576"/>
      <c r="K86" s="27" t="str">
        <f>+IF(L86=""," ",VLOOKUP(L86,Listas!$K$19:$L$20,2,FALSE))</f>
        <v xml:space="preserve"> </v>
      </c>
      <c r="L86" s="434"/>
      <c r="M86" s="428" t="str">
        <f>+IFERROR(VLOOKUP(N86,PUC!$B$3:$C$800,2,FALSE),"")</f>
        <v/>
      </c>
      <c r="N86" s="385"/>
      <c r="O86" s="426" t="str">
        <f>+IF(P86=""," ",VLOOKUP(P86,Listas!$B$6:$C$15,2,FALSE))</f>
        <v xml:space="preserve"> </v>
      </c>
      <c r="P86" s="385"/>
      <c r="Q86" s="399"/>
      <c r="R86" s="19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1"/>
    </row>
    <row r="87" spans="1:29" s="82" customFormat="1" ht="34.5" hidden="1" customHeight="1" thickBot="1">
      <c r="A87" s="15"/>
      <c r="B87" s="460" t="s">
        <v>582</v>
      </c>
      <c r="C87" s="461" t="s">
        <v>583</v>
      </c>
      <c r="D87" s="609"/>
      <c r="E87" s="618"/>
      <c r="F87" s="592"/>
      <c r="G87" s="593"/>
      <c r="H87" s="593"/>
      <c r="I87" s="593"/>
      <c r="J87" s="594"/>
      <c r="K87" s="390" t="str">
        <f>+IF(L87=""," ",VLOOKUP(L87,Listas!$K$19:$L$20,2,FALSE))</f>
        <v xml:space="preserve"> </v>
      </c>
      <c r="L87" s="436"/>
      <c r="M87" s="430" t="str">
        <f>+IFERROR(VLOOKUP(N87,PUC!$B$3:$C$800,2,FALSE),"")</f>
        <v/>
      </c>
      <c r="N87" s="391"/>
      <c r="O87" s="427" t="str">
        <f>+IF(P87=""," ",VLOOKUP(P87,Listas!$B$6:$C$15,2,FALSE))</f>
        <v xml:space="preserve"> </v>
      </c>
      <c r="P87" s="391"/>
      <c r="Q87" s="400"/>
      <c r="R87" s="22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4"/>
    </row>
    <row r="88" spans="1:29" s="82" customFormat="1" ht="34.5" hidden="1" customHeight="1">
      <c r="A88" s="15"/>
      <c r="B88" s="456" t="s">
        <v>584</v>
      </c>
      <c r="C88" s="457" t="s">
        <v>585</v>
      </c>
      <c r="D88" s="607"/>
      <c r="E88" s="616"/>
      <c r="F88" s="619"/>
      <c r="G88" s="620"/>
      <c r="H88" s="620"/>
      <c r="I88" s="620"/>
      <c r="J88" s="621"/>
      <c r="K88" s="27" t="str">
        <f>+IF(L88=""," ",VLOOKUP(L88,Listas!$K$19:$L$20,2,FALSE))</f>
        <v xml:space="preserve"> </v>
      </c>
      <c r="L88" s="434"/>
      <c r="M88" s="428" t="str">
        <f>+IFERROR(VLOOKUP(N88,PUC!$B$3:$C$800,2,FALSE),"")</f>
        <v/>
      </c>
      <c r="N88" s="385"/>
      <c r="O88" s="426" t="str">
        <f>+IF(P88=""," ",VLOOKUP(P88,Listas!$B$6:$C$15,2,FALSE))</f>
        <v xml:space="preserve"> </v>
      </c>
      <c r="P88" s="385"/>
      <c r="Q88" s="398"/>
      <c r="R88" s="16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8"/>
    </row>
    <row r="89" spans="1:29" s="82" customFormat="1" ht="34.5" hidden="1" customHeight="1">
      <c r="A89" s="15"/>
      <c r="B89" s="458" t="s">
        <v>584</v>
      </c>
      <c r="C89" s="459" t="s">
        <v>585</v>
      </c>
      <c r="D89" s="608"/>
      <c r="E89" s="617"/>
      <c r="F89" s="588"/>
      <c r="G89" s="575"/>
      <c r="H89" s="575"/>
      <c r="I89" s="575"/>
      <c r="J89" s="576"/>
      <c r="K89" s="27" t="str">
        <f>+IF(L89=""," ",VLOOKUP(L89,Listas!$K$19:$L$20,2,FALSE))</f>
        <v xml:space="preserve"> </v>
      </c>
      <c r="L89" s="434"/>
      <c r="M89" s="428" t="str">
        <f>+IFERROR(VLOOKUP(N89,PUC!$B$3:$C$800,2,FALSE),"")</f>
        <v/>
      </c>
      <c r="N89" s="385"/>
      <c r="O89" s="426" t="str">
        <f>+IF(P89=""," ",VLOOKUP(P89,Listas!$B$6:$C$15,2,FALSE))</f>
        <v xml:space="preserve"> </v>
      </c>
      <c r="P89" s="385"/>
      <c r="Q89" s="399"/>
      <c r="R89" s="19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1"/>
    </row>
    <row r="90" spans="1:29" s="82" customFormat="1" ht="34.5" hidden="1" customHeight="1">
      <c r="A90" s="15"/>
      <c r="B90" s="458" t="s">
        <v>584</v>
      </c>
      <c r="C90" s="459" t="s">
        <v>585</v>
      </c>
      <c r="D90" s="608"/>
      <c r="E90" s="617"/>
      <c r="F90" s="588"/>
      <c r="G90" s="575"/>
      <c r="H90" s="575"/>
      <c r="I90" s="575"/>
      <c r="J90" s="576"/>
      <c r="K90" s="27" t="str">
        <f>+IF(L90=""," ",VLOOKUP(L90,Listas!$K$19:$L$20,2,FALSE))</f>
        <v xml:space="preserve"> </v>
      </c>
      <c r="L90" s="434"/>
      <c r="M90" s="428" t="str">
        <f>+IFERROR(VLOOKUP(N90,PUC!$B$3:$C$800,2,FALSE),"")</f>
        <v/>
      </c>
      <c r="N90" s="385"/>
      <c r="O90" s="426" t="str">
        <f>+IF(P90=""," ",VLOOKUP(P90,Listas!$B$6:$C$15,2,FALSE))</f>
        <v xml:space="preserve"> </v>
      </c>
      <c r="P90" s="385"/>
      <c r="Q90" s="399"/>
      <c r="R90" s="19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1"/>
    </row>
    <row r="91" spans="1:29" s="82" customFormat="1" ht="34.5" hidden="1" customHeight="1">
      <c r="A91" s="15"/>
      <c r="B91" s="458" t="s">
        <v>584</v>
      </c>
      <c r="C91" s="459" t="s">
        <v>585</v>
      </c>
      <c r="D91" s="608"/>
      <c r="E91" s="617"/>
      <c r="F91" s="588"/>
      <c r="G91" s="575"/>
      <c r="H91" s="575"/>
      <c r="I91" s="575"/>
      <c r="J91" s="576"/>
      <c r="K91" s="27" t="str">
        <f>+IF(L91=""," ",VLOOKUP(L91,Listas!$K$19:$L$20,2,FALSE))</f>
        <v xml:space="preserve"> </v>
      </c>
      <c r="L91" s="434"/>
      <c r="M91" s="428" t="str">
        <f>+IFERROR(VLOOKUP(N91,PUC!$B$3:$C$800,2,FALSE),"")</f>
        <v/>
      </c>
      <c r="N91" s="385"/>
      <c r="O91" s="426" t="str">
        <f>+IF(P91=""," ",VLOOKUP(P91,Listas!$B$6:$C$15,2,FALSE))</f>
        <v xml:space="preserve"> </v>
      </c>
      <c r="P91" s="385"/>
      <c r="Q91" s="399"/>
      <c r="R91" s="19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1"/>
    </row>
    <row r="92" spans="1:29" s="82" customFormat="1" ht="34.5" hidden="1" customHeight="1">
      <c r="A92" s="15"/>
      <c r="B92" s="458" t="s">
        <v>584</v>
      </c>
      <c r="C92" s="459" t="s">
        <v>585</v>
      </c>
      <c r="D92" s="608"/>
      <c r="E92" s="617"/>
      <c r="F92" s="588"/>
      <c r="G92" s="575"/>
      <c r="H92" s="575"/>
      <c r="I92" s="575"/>
      <c r="J92" s="576"/>
      <c r="K92" s="27" t="str">
        <f>+IF(L92=""," ",VLOOKUP(L92,Listas!$K$19:$L$20,2,FALSE))</f>
        <v xml:space="preserve"> </v>
      </c>
      <c r="L92" s="434"/>
      <c r="M92" s="428" t="str">
        <f>+IFERROR(VLOOKUP(N92,PUC!$B$3:$C$800,2,FALSE),"")</f>
        <v/>
      </c>
      <c r="N92" s="385"/>
      <c r="O92" s="426" t="str">
        <f>+IF(P92=""," ",VLOOKUP(P92,Listas!$B$6:$C$15,2,FALSE))</f>
        <v xml:space="preserve"> </v>
      </c>
      <c r="P92" s="385"/>
      <c r="Q92" s="399"/>
      <c r="R92" s="19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1"/>
    </row>
    <row r="93" spans="1:29" s="82" customFormat="1" ht="34.5" hidden="1" customHeight="1">
      <c r="A93" s="15"/>
      <c r="B93" s="458" t="s">
        <v>584</v>
      </c>
      <c r="C93" s="459" t="s">
        <v>585</v>
      </c>
      <c r="D93" s="608"/>
      <c r="E93" s="617"/>
      <c r="F93" s="588"/>
      <c r="G93" s="575"/>
      <c r="H93" s="575"/>
      <c r="I93" s="575"/>
      <c r="J93" s="576"/>
      <c r="K93" s="27" t="str">
        <f>+IF(L93=""," ",VLOOKUP(L93,Listas!$K$19:$L$20,2,FALSE))</f>
        <v xml:space="preserve"> </v>
      </c>
      <c r="L93" s="434"/>
      <c r="M93" s="428" t="str">
        <f>+IFERROR(VLOOKUP(N93,PUC!$B$3:$C$800,2,FALSE),"")</f>
        <v/>
      </c>
      <c r="N93" s="385"/>
      <c r="O93" s="426" t="str">
        <f>+IF(P93=""," ",VLOOKUP(P93,Listas!$B$6:$C$15,2,FALSE))</f>
        <v xml:space="preserve"> </v>
      </c>
      <c r="P93" s="385"/>
      <c r="Q93" s="399"/>
      <c r="R93" s="19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1"/>
    </row>
    <row r="94" spans="1:29" s="82" customFormat="1" ht="34.5" hidden="1" customHeight="1">
      <c r="A94" s="15"/>
      <c r="B94" s="458" t="s">
        <v>584</v>
      </c>
      <c r="C94" s="459" t="s">
        <v>585</v>
      </c>
      <c r="D94" s="608"/>
      <c r="E94" s="617"/>
      <c r="F94" s="588"/>
      <c r="G94" s="575"/>
      <c r="H94" s="575"/>
      <c r="I94" s="575"/>
      <c r="J94" s="576"/>
      <c r="K94" s="27" t="str">
        <f>+IF(L94=""," ",VLOOKUP(L94,Listas!$K$19:$L$20,2,FALSE))</f>
        <v xml:space="preserve"> </v>
      </c>
      <c r="L94" s="434"/>
      <c r="M94" s="428" t="str">
        <f>+IFERROR(VLOOKUP(N94,PUC!$B$3:$C$800,2,FALSE),"")</f>
        <v/>
      </c>
      <c r="N94" s="385"/>
      <c r="O94" s="426" t="str">
        <f>+IF(P94=""," ",VLOOKUP(P94,Listas!$B$6:$C$15,2,FALSE))</f>
        <v xml:space="preserve"> </v>
      </c>
      <c r="P94" s="385"/>
      <c r="Q94" s="399"/>
      <c r="R94" s="19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1"/>
    </row>
    <row r="95" spans="1:29" s="82" customFormat="1" ht="34.5" hidden="1" customHeight="1">
      <c r="A95" s="15"/>
      <c r="B95" s="458" t="s">
        <v>584</v>
      </c>
      <c r="C95" s="459" t="s">
        <v>585</v>
      </c>
      <c r="D95" s="608"/>
      <c r="E95" s="617"/>
      <c r="F95" s="588"/>
      <c r="G95" s="575"/>
      <c r="H95" s="575"/>
      <c r="I95" s="575"/>
      <c r="J95" s="576"/>
      <c r="K95" s="27" t="str">
        <f>+IF(L95=""," ",VLOOKUP(L95,Listas!$K$19:$L$20,2,FALSE))</f>
        <v xml:space="preserve"> </v>
      </c>
      <c r="L95" s="434"/>
      <c r="M95" s="428" t="str">
        <f>+IFERROR(VLOOKUP(N95,PUC!$B$3:$C$800,2,FALSE),"")</f>
        <v/>
      </c>
      <c r="N95" s="385"/>
      <c r="O95" s="426" t="str">
        <f>+IF(P95=""," ",VLOOKUP(P95,Listas!$B$6:$C$15,2,FALSE))</f>
        <v xml:space="preserve"> </v>
      </c>
      <c r="P95" s="385"/>
      <c r="Q95" s="399"/>
      <c r="R95" s="19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1"/>
    </row>
    <row r="96" spans="1:29" s="82" customFormat="1" ht="34.5" hidden="1" customHeight="1">
      <c r="A96" s="15"/>
      <c r="B96" s="458" t="s">
        <v>584</v>
      </c>
      <c r="C96" s="459" t="s">
        <v>585</v>
      </c>
      <c r="D96" s="608"/>
      <c r="E96" s="617"/>
      <c r="F96" s="588"/>
      <c r="G96" s="575"/>
      <c r="H96" s="575"/>
      <c r="I96" s="575"/>
      <c r="J96" s="576"/>
      <c r="K96" s="27" t="str">
        <f>+IF(L96=""," ",VLOOKUP(L96,Listas!$K$19:$L$20,2,FALSE))</f>
        <v xml:space="preserve"> </v>
      </c>
      <c r="L96" s="434"/>
      <c r="M96" s="428" t="str">
        <f>+IFERROR(VLOOKUP(N96,PUC!$B$3:$C$800,2,FALSE),"")</f>
        <v/>
      </c>
      <c r="N96" s="385"/>
      <c r="O96" s="426" t="str">
        <f>+IF(P96=""," ",VLOOKUP(P96,Listas!$B$6:$C$15,2,FALSE))</f>
        <v xml:space="preserve"> </v>
      </c>
      <c r="P96" s="385"/>
      <c r="Q96" s="399"/>
      <c r="R96" s="19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1"/>
    </row>
    <row r="97" spans="1:29" s="82" customFormat="1" ht="34.5" hidden="1" customHeight="1" thickBot="1">
      <c r="A97" s="15"/>
      <c r="B97" s="460" t="s">
        <v>584</v>
      </c>
      <c r="C97" s="461" t="s">
        <v>585</v>
      </c>
      <c r="D97" s="609"/>
      <c r="E97" s="618"/>
      <c r="F97" s="592"/>
      <c r="G97" s="593"/>
      <c r="H97" s="593"/>
      <c r="I97" s="593"/>
      <c r="J97" s="594"/>
      <c r="K97" s="27" t="str">
        <f>+IF(L97=""," ",VLOOKUP(L97,Listas!$K$19:$L$20,2,FALSE))</f>
        <v xml:space="preserve"> </v>
      </c>
      <c r="L97" s="434"/>
      <c r="M97" s="428" t="str">
        <f>+IFERROR(VLOOKUP(N97,PUC!$B$3:$C$800,2,FALSE),"")</f>
        <v/>
      </c>
      <c r="N97" s="385"/>
      <c r="O97" s="426" t="str">
        <f>+IF(P97=""," ",VLOOKUP(P97,Listas!$B$6:$C$15,2,FALSE))</f>
        <v xml:space="preserve"> </v>
      </c>
      <c r="P97" s="385"/>
      <c r="Q97" s="400"/>
      <c r="R97" s="22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4"/>
    </row>
    <row r="98" spans="1:29" s="82" customFormat="1" ht="34.5" hidden="1" customHeight="1">
      <c r="A98" s="15"/>
      <c r="B98" s="456" t="s">
        <v>586</v>
      </c>
      <c r="C98" s="457" t="s">
        <v>587</v>
      </c>
      <c r="D98" s="607"/>
      <c r="E98" s="616"/>
      <c r="F98" s="619"/>
      <c r="G98" s="620"/>
      <c r="H98" s="620"/>
      <c r="I98" s="620"/>
      <c r="J98" s="621"/>
      <c r="K98" s="25" t="str">
        <f>+IF(L98=""," ",VLOOKUP(L98,Listas!$K$19:$L$20,2,FALSE))</f>
        <v xml:space="preserve"> </v>
      </c>
      <c r="L98" s="435"/>
      <c r="M98" s="429" t="str">
        <f>+IFERROR(VLOOKUP(N98,PUC!$B$3:$C$800,2,FALSE),"")</f>
        <v/>
      </c>
      <c r="N98" s="384"/>
      <c r="O98" s="425" t="str">
        <f>+IF(P98=""," ",VLOOKUP(P98,Listas!$B$6:$C$15,2,FALSE))</f>
        <v xml:space="preserve"> </v>
      </c>
      <c r="P98" s="384"/>
      <c r="Q98" s="398"/>
      <c r="R98" s="16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8"/>
    </row>
    <row r="99" spans="1:29" s="82" customFormat="1" ht="34.5" hidden="1" customHeight="1">
      <c r="A99" s="15"/>
      <c r="B99" s="458" t="s">
        <v>586</v>
      </c>
      <c r="C99" s="459" t="s">
        <v>587</v>
      </c>
      <c r="D99" s="608"/>
      <c r="E99" s="617"/>
      <c r="F99" s="588"/>
      <c r="G99" s="575"/>
      <c r="H99" s="575"/>
      <c r="I99" s="575"/>
      <c r="J99" s="576"/>
      <c r="K99" s="27" t="str">
        <f>+IF(L99=""," ",VLOOKUP(L99,Listas!$K$19:$L$20,2,FALSE))</f>
        <v xml:space="preserve"> </v>
      </c>
      <c r="L99" s="434"/>
      <c r="M99" s="428" t="str">
        <f>+IFERROR(VLOOKUP(N99,PUC!$B$3:$C$800,2,FALSE),"")</f>
        <v/>
      </c>
      <c r="N99" s="385"/>
      <c r="O99" s="426" t="str">
        <f>+IF(P99=""," ",VLOOKUP(P99,Listas!$B$6:$C$15,2,FALSE))</f>
        <v xml:space="preserve"> </v>
      </c>
      <c r="P99" s="385"/>
      <c r="Q99" s="399"/>
      <c r="R99" s="19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1"/>
    </row>
    <row r="100" spans="1:29" s="82" customFormat="1" ht="34.5" hidden="1" customHeight="1">
      <c r="A100" s="15"/>
      <c r="B100" s="458" t="s">
        <v>586</v>
      </c>
      <c r="C100" s="459" t="s">
        <v>587</v>
      </c>
      <c r="D100" s="608"/>
      <c r="E100" s="617"/>
      <c r="F100" s="588"/>
      <c r="G100" s="575"/>
      <c r="H100" s="575"/>
      <c r="I100" s="575"/>
      <c r="J100" s="576"/>
      <c r="K100" s="27" t="str">
        <f>+IF(L100=""," ",VLOOKUP(L100,Listas!$K$19:$L$20,2,FALSE))</f>
        <v xml:space="preserve"> </v>
      </c>
      <c r="L100" s="434"/>
      <c r="M100" s="428" t="str">
        <f>+IFERROR(VLOOKUP(N100,PUC!$B$3:$C$800,2,FALSE),"")</f>
        <v/>
      </c>
      <c r="N100" s="385"/>
      <c r="O100" s="426" t="str">
        <f>+IF(P100=""," ",VLOOKUP(P100,Listas!$B$6:$C$15,2,FALSE))</f>
        <v xml:space="preserve"> </v>
      </c>
      <c r="P100" s="385"/>
      <c r="Q100" s="399"/>
      <c r="R100" s="19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1"/>
    </row>
    <row r="101" spans="1:29" s="82" customFormat="1" ht="34.5" hidden="1" customHeight="1">
      <c r="A101" s="15"/>
      <c r="B101" s="458" t="s">
        <v>586</v>
      </c>
      <c r="C101" s="459" t="s">
        <v>587</v>
      </c>
      <c r="D101" s="608"/>
      <c r="E101" s="617"/>
      <c r="F101" s="588"/>
      <c r="G101" s="575"/>
      <c r="H101" s="575"/>
      <c r="I101" s="575"/>
      <c r="J101" s="576"/>
      <c r="K101" s="27" t="str">
        <f>+IF(L101=""," ",VLOOKUP(L101,Listas!$K$19:$L$20,2,FALSE))</f>
        <v xml:space="preserve"> </v>
      </c>
      <c r="L101" s="434"/>
      <c r="M101" s="428" t="str">
        <f>+IFERROR(VLOOKUP(N101,PUC!$B$3:$C$800,2,FALSE),"")</f>
        <v/>
      </c>
      <c r="N101" s="385"/>
      <c r="O101" s="426" t="str">
        <f>+IF(P101=""," ",VLOOKUP(P101,Listas!$B$6:$C$15,2,FALSE))</f>
        <v xml:space="preserve"> </v>
      </c>
      <c r="P101" s="385"/>
      <c r="Q101" s="399"/>
      <c r="R101" s="19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1"/>
    </row>
    <row r="102" spans="1:29" s="82" customFormat="1" ht="34.5" hidden="1" customHeight="1">
      <c r="A102" s="15"/>
      <c r="B102" s="458" t="s">
        <v>586</v>
      </c>
      <c r="C102" s="459" t="s">
        <v>587</v>
      </c>
      <c r="D102" s="608"/>
      <c r="E102" s="617"/>
      <c r="F102" s="588"/>
      <c r="G102" s="575"/>
      <c r="H102" s="575"/>
      <c r="I102" s="575"/>
      <c r="J102" s="576"/>
      <c r="K102" s="27" t="str">
        <f>+IF(L102=""," ",VLOOKUP(L102,Listas!$K$19:$L$20,2,FALSE))</f>
        <v xml:space="preserve"> </v>
      </c>
      <c r="L102" s="434"/>
      <c r="M102" s="428" t="str">
        <f>+IFERROR(VLOOKUP(N102,PUC!$B$3:$C$800,2,FALSE),"")</f>
        <v/>
      </c>
      <c r="N102" s="385"/>
      <c r="O102" s="426" t="str">
        <f>+IF(P102=""," ",VLOOKUP(P102,Listas!$B$6:$C$15,2,FALSE))</f>
        <v xml:space="preserve"> </v>
      </c>
      <c r="P102" s="385"/>
      <c r="Q102" s="399"/>
      <c r="R102" s="19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1"/>
    </row>
    <row r="103" spans="1:29" s="82" customFormat="1" ht="34.5" hidden="1" customHeight="1">
      <c r="A103" s="15"/>
      <c r="B103" s="458" t="s">
        <v>586</v>
      </c>
      <c r="C103" s="459" t="s">
        <v>587</v>
      </c>
      <c r="D103" s="608"/>
      <c r="E103" s="617"/>
      <c r="F103" s="588"/>
      <c r="G103" s="575"/>
      <c r="H103" s="575"/>
      <c r="I103" s="575"/>
      <c r="J103" s="576"/>
      <c r="K103" s="27" t="str">
        <f>+IF(L103=""," ",VLOOKUP(L103,Listas!$K$19:$L$20,2,FALSE))</f>
        <v xml:space="preserve"> </v>
      </c>
      <c r="L103" s="434"/>
      <c r="M103" s="428" t="str">
        <f>+IFERROR(VLOOKUP(N103,PUC!$B$3:$C$800,2,FALSE),"")</f>
        <v/>
      </c>
      <c r="N103" s="385"/>
      <c r="O103" s="426" t="str">
        <f>+IF(P103=""," ",VLOOKUP(P103,Listas!$B$6:$C$15,2,FALSE))</f>
        <v xml:space="preserve"> </v>
      </c>
      <c r="P103" s="385"/>
      <c r="Q103" s="399"/>
      <c r="R103" s="19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1"/>
    </row>
    <row r="104" spans="1:29" s="82" customFormat="1" ht="34.5" hidden="1" customHeight="1">
      <c r="A104" s="15"/>
      <c r="B104" s="458" t="s">
        <v>586</v>
      </c>
      <c r="C104" s="459" t="s">
        <v>587</v>
      </c>
      <c r="D104" s="608"/>
      <c r="E104" s="617"/>
      <c r="F104" s="588"/>
      <c r="G104" s="575"/>
      <c r="H104" s="575"/>
      <c r="I104" s="575"/>
      <c r="J104" s="576"/>
      <c r="K104" s="27" t="str">
        <f>+IF(L104=""," ",VLOOKUP(L104,Listas!$K$19:$L$20,2,FALSE))</f>
        <v xml:space="preserve"> </v>
      </c>
      <c r="L104" s="434"/>
      <c r="M104" s="428" t="str">
        <f>+IFERROR(VLOOKUP(N104,PUC!$B$3:$C$800,2,FALSE),"")</f>
        <v/>
      </c>
      <c r="N104" s="385"/>
      <c r="O104" s="426" t="str">
        <f>+IF(P104=""," ",VLOOKUP(P104,Listas!$B$6:$C$15,2,FALSE))</f>
        <v xml:space="preserve"> </v>
      </c>
      <c r="P104" s="385"/>
      <c r="Q104" s="399"/>
      <c r="R104" s="19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1"/>
    </row>
    <row r="105" spans="1:29" s="82" customFormat="1" ht="34.5" hidden="1" customHeight="1">
      <c r="A105" s="15"/>
      <c r="B105" s="458" t="s">
        <v>586</v>
      </c>
      <c r="C105" s="459" t="s">
        <v>587</v>
      </c>
      <c r="D105" s="608"/>
      <c r="E105" s="617"/>
      <c r="F105" s="588"/>
      <c r="G105" s="575"/>
      <c r="H105" s="575"/>
      <c r="I105" s="575"/>
      <c r="J105" s="576"/>
      <c r="K105" s="27" t="str">
        <f>+IF(L105=""," ",VLOOKUP(L105,Listas!$K$19:$L$20,2,FALSE))</f>
        <v xml:space="preserve"> </v>
      </c>
      <c r="L105" s="434"/>
      <c r="M105" s="428" t="str">
        <f>+IFERROR(VLOOKUP(N105,PUC!$B$3:$C$800,2,FALSE),"")</f>
        <v/>
      </c>
      <c r="N105" s="385"/>
      <c r="O105" s="426" t="str">
        <f>+IF(P105=""," ",VLOOKUP(P105,Listas!$B$6:$C$15,2,FALSE))</f>
        <v xml:space="preserve"> </v>
      </c>
      <c r="P105" s="385"/>
      <c r="Q105" s="399"/>
      <c r="R105" s="19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1"/>
    </row>
    <row r="106" spans="1:29" s="82" customFormat="1" ht="34.5" hidden="1" customHeight="1">
      <c r="A106" s="15"/>
      <c r="B106" s="458" t="s">
        <v>586</v>
      </c>
      <c r="C106" s="459" t="s">
        <v>587</v>
      </c>
      <c r="D106" s="608"/>
      <c r="E106" s="617"/>
      <c r="F106" s="588"/>
      <c r="G106" s="575"/>
      <c r="H106" s="575"/>
      <c r="I106" s="575"/>
      <c r="J106" s="576"/>
      <c r="K106" s="27" t="str">
        <f>+IF(L106=""," ",VLOOKUP(L106,Listas!$K$19:$L$20,2,FALSE))</f>
        <v xml:space="preserve"> </v>
      </c>
      <c r="L106" s="434"/>
      <c r="M106" s="428" t="str">
        <f>+IFERROR(VLOOKUP(N106,PUC!$B$3:$C$800,2,FALSE),"")</f>
        <v/>
      </c>
      <c r="N106" s="385"/>
      <c r="O106" s="426" t="str">
        <f>+IF(P106=""," ",VLOOKUP(P106,Listas!$B$6:$C$15,2,FALSE))</f>
        <v xml:space="preserve"> </v>
      </c>
      <c r="P106" s="385"/>
      <c r="Q106" s="399"/>
      <c r="R106" s="19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1"/>
    </row>
    <row r="107" spans="1:29" s="82" customFormat="1" ht="34.5" hidden="1" customHeight="1" thickBot="1">
      <c r="A107" s="15"/>
      <c r="B107" s="460" t="s">
        <v>586</v>
      </c>
      <c r="C107" s="461" t="s">
        <v>587</v>
      </c>
      <c r="D107" s="609"/>
      <c r="E107" s="618"/>
      <c r="F107" s="592"/>
      <c r="G107" s="593"/>
      <c r="H107" s="593"/>
      <c r="I107" s="593"/>
      <c r="J107" s="594"/>
      <c r="K107" s="390" t="str">
        <f>+IF(L107=""," ",VLOOKUP(L107,Listas!$K$19:$L$20,2,FALSE))</f>
        <v xml:space="preserve"> </v>
      </c>
      <c r="L107" s="436"/>
      <c r="M107" s="430" t="str">
        <f>+IFERROR(VLOOKUP(N107,PUC!$B$3:$C$800,2,FALSE),"")</f>
        <v/>
      </c>
      <c r="N107" s="391"/>
      <c r="O107" s="427" t="str">
        <f>+IF(P107=""," ",VLOOKUP(P107,Listas!$B$6:$C$15,2,FALSE))</f>
        <v xml:space="preserve"> </v>
      </c>
      <c r="P107" s="391"/>
      <c r="Q107" s="400"/>
      <c r="R107" s="22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4"/>
    </row>
    <row r="108" spans="1:29" s="82" customFormat="1" ht="34.5" hidden="1" customHeight="1">
      <c r="A108" s="15"/>
      <c r="B108" s="456" t="s">
        <v>546</v>
      </c>
      <c r="C108" s="457" t="s">
        <v>567</v>
      </c>
      <c r="D108" s="607" t="s">
        <v>563</v>
      </c>
      <c r="E108" s="616" t="s">
        <v>564</v>
      </c>
      <c r="F108" s="613"/>
      <c r="G108" s="614"/>
      <c r="H108" s="614"/>
      <c r="I108" s="614"/>
      <c r="J108" s="615"/>
      <c r="K108" s="27" t="str">
        <f>+IF(L108=""," ",VLOOKUP(L108,Listas!$K$19:$L$20,2,FALSE))</f>
        <v xml:space="preserve"> </v>
      </c>
      <c r="L108" s="434"/>
      <c r="M108" s="428" t="str">
        <f>+IFERROR(VLOOKUP(N108,PUC!$B$3:$C$800,2,FALSE),"")</f>
        <v/>
      </c>
      <c r="N108" s="385"/>
      <c r="O108" s="426" t="str">
        <f>+IF(P108=""," ",VLOOKUP(P108,Listas!$B$6:$C$15,2,FALSE))</f>
        <v xml:space="preserve"> </v>
      </c>
      <c r="P108" s="385"/>
      <c r="Q108" s="398"/>
      <c r="R108" s="16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8"/>
    </row>
    <row r="109" spans="1:29" s="82" customFormat="1" ht="34.5" hidden="1" customHeight="1">
      <c r="A109" s="15"/>
      <c r="B109" s="458" t="s">
        <v>546</v>
      </c>
      <c r="C109" s="459" t="s">
        <v>567</v>
      </c>
      <c r="D109" s="608"/>
      <c r="E109" s="617"/>
      <c r="F109" s="432"/>
      <c r="G109" s="581"/>
      <c r="H109" s="581"/>
      <c r="I109" s="581"/>
      <c r="J109" s="582"/>
      <c r="K109" s="27" t="str">
        <f>+IF(L109=""," ",VLOOKUP(L109,Listas!$K$19:$L$20,2,FALSE))</f>
        <v xml:space="preserve"> </v>
      </c>
      <c r="L109" s="434"/>
      <c r="M109" s="428" t="str">
        <f>+IFERROR(VLOOKUP(N109,PUC!$B$3:$C$800,2,FALSE),"")</f>
        <v/>
      </c>
      <c r="N109" s="385"/>
      <c r="O109" s="426" t="str">
        <f>+IF(P109=""," ",VLOOKUP(P109,Listas!$B$6:$C$15,2,FALSE))</f>
        <v xml:space="preserve"> </v>
      </c>
      <c r="P109" s="385"/>
      <c r="Q109" s="399"/>
      <c r="R109" s="19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1"/>
    </row>
    <row r="110" spans="1:29" s="82" customFormat="1" ht="42" hidden="1" customHeight="1">
      <c r="A110" s="15"/>
      <c r="B110" s="458" t="s">
        <v>546</v>
      </c>
      <c r="C110" s="459" t="s">
        <v>567</v>
      </c>
      <c r="D110" s="608"/>
      <c r="E110" s="617"/>
      <c r="F110" s="432"/>
      <c r="G110" s="581"/>
      <c r="H110" s="581"/>
      <c r="I110" s="581"/>
      <c r="J110" s="582"/>
      <c r="K110" s="27" t="str">
        <f>+IF(L110=""," ",VLOOKUP(L110,Listas!$K$19:$L$20,2,FALSE))</f>
        <v xml:space="preserve"> </v>
      </c>
      <c r="L110" s="434"/>
      <c r="M110" s="428" t="str">
        <f>+IFERROR(VLOOKUP(N110,PUC!$B$3:$C$800,2,FALSE),"")</f>
        <v/>
      </c>
      <c r="N110" s="385"/>
      <c r="O110" s="426" t="str">
        <f>+IF(P110=""," ",VLOOKUP(P110,Listas!$B$6:$C$15,2,FALSE))</f>
        <v xml:space="preserve"> </v>
      </c>
      <c r="P110" s="385"/>
      <c r="Q110" s="399"/>
      <c r="R110" s="19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1"/>
    </row>
    <row r="111" spans="1:29" s="82" customFormat="1" ht="34.5" hidden="1" customHeight="1">
      <c r="A111" s="15"/>
      <c r="B111" s="458" t="s">
        <v>546</v>
      </c>
      <c r="C111" s="459" t="s">
        <v>567</v>
      </c>
      <c r="D111" s="608"/>
      <c r="E111" s="617"/>
      <c r="F111" s="432"/>
      <c r="G111" s="581"/>
      <c r="H111" s="581"/>
      <c r="I111" s="581"/>
      <c r="J111" s="582"/>
      <c r="K111" s="27" t="str">
        <f>+IF(L111=""," ",VLOOKUP(L111,Listas!$K$19:$L$20,2,FALSE))</f>
        <v xml:space="preserve"> </v>
      </c>
      <c r="L111" s="434"/>
      <c r="M111" s="428" t="str">
        <f>+IFERROR(VLOOKUP(N111,PUC!$B$3:$C$800,2,FALSE),"")</f>
        <v/>
      </c>
      <c r="N111" s="385"/>
      <c r="O111" s="426" t="str">
        <f>+IF(P111=""," ",VLOOKUP(P111,Listas!$B$6:$C$15,2,FALSE))</f>
        <v xml:space="preserve"> </v>
      </c>
      <c r="P111" s="385"/>
      <c r="Q111" s="399"/>
      <c r="R111" s="19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1"/>
    </row>
    <row r="112" spans="1:29" s="82" customFormat="1" ht="34.5" hidden="1" customHeight="1">
      <c r="A112" s="15"/>
      <c r="B112" s="458" t="s">
        <v>546</v>
      </c>
      <c r="C112" s="459" t="s">
        <v>567</v>
      </c>
      <c r="D112" s="608"/>
      <c r="E112" s="617"/>
      <c r="F112" s="432"/>
      <c r="G112" s="581"/>
      <c r="H112" s="581"/>
      <c r="I112" s="581"/>
      <c r="J112" s="582"/>
      <c r="K112" s="27" t="str">
        <f>+IF(L112=""," ",VLOOKUP(L112,Listas!$K$19:$L$20,2,FALSE))</f>
        <v xml:space="preserve"> </v>
      </c>
      <c r="L112" s="434"/>
      <c r="M112" s="428" t="str">
        <f>+IFERROR(VLOOKUP(N112,PUC!$B$3:$C$800,2,FALSE),"")</f>
        <v/>
      </c>
      <c r="N112" s="385"/>
      <c r="O112" s="426" t="str">
        <f>+IF(P112=""," ",VLOOKUP(P112,Listas!$B$6:$C$15,2,FALSE))</f>
        <v xml:space="preserve"> </v>
      </c>
      <c r="P112" s="385"/>
      <c r="Q112" s="399"/>
      <c r="R112" s="19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1"/>
    </row>
    <row r="113" spans="1:29" s="82" customFormat="1" ht="34.5" hidden="1" customHeight="1">
      <c r="A113" s="15"/>
      <c r="B113" s="458" t="s">
        <v>546</v>
      </c>
      <c r="C113" s="459" t="s">
        <v>567</v>
      </c>
      <c r="D113" s="608"/>
      <c r="E113" s="617"/>
      <c r="F113" s="432"/>
      <c r="G113" s="581"/>
      <c r="H113" s="581"/>
      <c r="I113" s="581"/>
      <c r="J113" s="582"/>
      <c r="K113" s="27" t="str">
        <f>+IF(L113=""," ",VLOOKUP(L113,Listas!$K$19:$L$20,2,FALSE))</f>
        <v xml:space="preserve"> </v>
      </c>
      <c r="L113" s="434"/>
      <c r="M113" s="428" t="str">
        <f>+IFERROR(VLOOKUP(N113,PUC!$B$3:$C$800,2,FALSE),"")</f>
        <v/>
      </c>
      <c r="N113" s="385"/>
      <c r="O113" s="426" t="str">
        <f>+IF(P113=""," ",VLOOKUP(P113,Listas!$B$6:$C$15,2,FALSE))</f>
        <v xml:space="preserve"> </v>
      </c>
      <c r="P113" s="385"/>
      <c r="Q113" s="399"/>
      <c r="R113" s="19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1"/>
    </row>
    <row r="114" spans="1:29" s="82" customFormat="1" ht="34.5" hidden="1" customHeight="1">
      <c r="A114" s="15"/>
      <c r="B114" s="458" t="s">
        <v>546</v>
      </c>
      <c r="C114" s="459" t="s">
        <v>567</v>
      </c>
      <c r="D114" s="608"/>
      <c r="E114" s="617"/>
      <c r="F114" s="432"/>
      <c r="G114" s="581"/>
      <c r="H114" s="581"/>
      <c r="I114" s="581"/>
      <c r="J114" s="582"/>
      <c r="K114" s="27" t="str">
        <f>+IF(L114=""," ",VLOOKUP(L114,Listas!$K$19:$L$20,2,FALSE))</f>
        <v xml:space="preserve"> </v>
      </c>
      <c r="L114" s="434"/>
      <c r="M114" s="428" t="str">
        <f>+IFERROR(VLOOKUP(N114,PUC!$B$3:$C$800,2,FALSE),"")</f>
        <v/>
      </c>
      <c r="N114" s="385"/>
      <c r="O114" s="426" t="str">
        <f>+IF(P114=""," ",VLOOKUP(P114,Listas!$B$6:$C$15,2,FALSE))</f>
        <v xml:space="preserve"> </v>
      </c>
      <c r="P114" s="385"/>
      <c r="Q114" s="399"/>
      <c r="R114" s="19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1"/>
    </row>
    <row r="115" spans="1:29" s="82" customFormat="1" ht="34.5" hidden="1" customHeight="1">
      <c r="A115" s="15"/>
      <c r="B115" s="458" t="s">
        <v>546</v>
      </c>
      <c r="C115" s="459" t="s">
        <v>567</v>
      </c>
      <c r="D115" s="608"/>
      <c r="E115" s="617"/>
      <c r="F115" s="589"/>
      <c r="G115" s="572"/>
      <c r="H115" s="572"/>
      <c r="I115" s="572"/>
      <c r="J115" s="573"/>
      <c r="K115" s="27" t="str">
        <f>+IF(L115=""," ",VLOOKUP(L115,Listas!$K$19:$L$20,2,FALSE))</f>
        <v xml:space="preserve"> </v>
      </c>
      <c r="L115" s="434"/>
      <c r="M115" s="428" t="str">
        <f>+IFERROR(VLOOKUP(N115,PUC!$B$3:$C$800,2,FALSE),"")</f>
        <v/>
      </c>
      <c r="N115" s="385"/>
      <c r="O115" s="426" t="str">
        <f>+IF(P115=""," ",VLOOKUP(P115,Listas!$B$6:$C$15,2,FALSE))</f>
        <v xml:space="preserve"> </v>
      </c>
      <c r="P115" s="385"/>
      <c r="Q115" s="399"/>
      <c r="R115" s="19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1"/>
    </row>
    <row r="116" spans="1:29" s="82" customFormat="1" ht="45" hidden="1" customHeight="1">
      <c r="A116" s="15"/>
      <c r="B116" s="458" t="s">
        <v>546</v>
      </c>
      <c r="C116" s="459" t="s">
        <v>567</v>
      </c>
      <c r="D116" s="608"/>
      <c r="E116" s="617"/>
      <c r="F116" s="432"/>
      <c r="G116" s="581"/>
      <c r="H116" s="581"/>
      <c r="I116" s="581"/>
      <c r="J116" s="582"/>
      <c r="K116" s="27" t="str">
        <f>+IF(L116=""," ",VLOOKUP(L116,Listas!$K$19:$L$20,2,FALSE))</f>
        <v xml:space="preserve"> </v>
      </c>
      <c r="L116" s="434"/>
      <c r="M116" s="428" t="str">
        <f>+IFERROR(VLOOKUP(N116,PUC!$B$3:$C$800,2,FALSE),"")</f>
        <v/>
      </c>
      <c r="N116" s="385"/>
      <c r="O116" s="426" t="str">
        <f>+IF(P116=""," ",VLOOKUP(P116,Listas!$B$6:$C$15,2,FALSE))</f>
        <v xml:space="preserve"> </v>
      </c>
      <c r="P116" s="385"/>
      <c r="Q116" s="399"/>
      <c r="R116" s="19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1"/>
    </row>
    <row r="117" spans="1:29" s="82" customFormat="1" ht="45" hidden="1" customHeight="1">
      <c r="A117" s="15"/>
      <c r="B117" s="458" t="s">
        <v>546</v>
      </c>
      <c r="C117" s="459" t="s">
        <v>567</v>
      </c>
      <c r="D117" s="608"/>
      <c r="E117" s="617"/>
      <c r="F117" s="432"/>
      <c r="G117" s="581"/>
      <c r="H117" s="581"/>
      <c r="I117" s="581"/>
      <c r="J117" s="582"/>
      <c r="K117" s="27" t="str">
        <f>+IF(L117=""," ",VLOOKUP(L117,Listas!$K$19:$L$20,2,FALSE))</f>
        <v xml:space="preserve"> </v>
      </c>
      <c r="L117" s="434"/>
      <c r="M117" s="428" t="str">
        <f>+IFERROR(VLOOKUP(N117,PUC!$B$3:$C$800,2,FALSE),"")</f>
        <v/>
      </c>
      <c r="N117" s="385"/>
      <c r="O117" s="426" t="str">
        <f>+IF(P117=""," ",VLOOKUP(P117,Listas!$B$6:$C$15,2,FALSE))</f>
        <v xml:space="preserve"> </v>
      </c>
      <c r="P117" s="385"/>
      <c r="Q117" s="399"/>
      <c r="R117" s="19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1"/>
    </row>
    <row r="118" spans="1:29" s="82" customFormat="1" ht="34.5" hidden="1" customHeight="1">
      <c r="A118" s="15"/>
      <c r="B118" s="458" t="s">
        <v>546</v>
      </c>
      <c r="C118" s="459" t="s">
        <v>567</v>
      </c>
      <c r="D118" s="608"/>
      <c r="E118" s="617"/>
      <c r="F118" s="432"/>
      <c r="G118" s="581"/>
      <c r="H118" s="581"/>
      <c r="I118" s="581"/>
      <c r="J118" s="582"/>
      <c r="K118" s="27" t="str">
        <f>+IF(L118=""," ",VLOOKUP(L118,Listas!$K$19:$L$20,2,FALSE))</f>
        <v xml:space="preserve"> </v>
      </c>
      <c r="L118" s="434"/>
      <c r="M118" s="428" t="str">
        <f>+IFERROR(VLOOKUP(N118,PUC!$B$3:$C$800,2,FALSE),"")</f>
        <v/>
      </c>
      <c r="N118" s="385"/>
      <c r="O118" s="426" t="str">
        <f>+IF(P118=""," ",VLOOKUP(P118,Listas!$B$6:$C$15,2,FALSE))</f>
        <v xml:space="preserve"> </v>
      </c>
      <c r="P118" s="385"/>
      <c r="Q118" s="399"/>
      <c r="R118" s="19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1"/>
    </row>
    <row r="119" spans="1:29" s="82" customFormat="1" ht="34.5" hidden="1" customHeight="1">
      <c r="A119" s="15"/>
      <c r="B119" s="458" t="s">
        <v>546</v>
      </c>
      <c r="C119" s="459" t="s">
        <v>567</v>
      </c>
      <c r="D119" s="608"/>
      <c r="E119" s="617"/>
      <c r="F119" s="432"/>
      <c r="G119" s="581"/>
      <c r="H119" s="581"/>
      <c r="I119" s="581"/>
      <c r="J119" s="582"/>
      <c r="K119" s="27" t="str">
        <f>+IF(L119=""," ",VLOOKUP(L119,Listas!$K$19:$L$20,2,FALSE))</f>
        <v xml:space="preserve"> </v>
      </c>
      <c r="L119" s="434"/>
      <c r="M119" s="428" t="str">
        <f>+IFERROR(VLOOKUP(N119,PUC!$B$3:$C$800,2,FALSE),"")</f>
        <v/>
      </c>
      <c r="N119" s="385"/>
      <c r="O119" s="426" t="str">
        <f>+IF(P119=""," ",VLOOKUP(P119,Listas!$B$6:$C$15,2,FALSE))</f>
        <v xml:space="preserve"> </v>
      </c>
      <c r="P119" s="385"/>
      <c r="Q119" s="399"/>
      <c r="R119" s="19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1"/>
    </row>
    <row r="120" spans="1:29" s="82" customFormat="1" ht="34.5" hidden="1" customHeight="1">
      <c r="A120" s="15"/>
      <c r="B120" s="458" t="s">
        <v>546</v>
      </c>
      <c r="C120" s="459" t="s">
        <v>567</v>
      </c>
      <c r="D120" s="608"/>
      <c r="E120" s="617"/>
      <c r="F120" s="432"/>
      <c r="G120" s="581"/>
      <c r="H120" s="581"/>
      <c r="I120" s="581"/>
      <c r="J120" s="582"/>
      <c r="K120" s="27" t="str">
        <f>+IF(L120=""," ",VLOOKUP(L120,Listas!$K$19:$L$20,2,FALSE))</f>
        <v xml:space="preserve"> </v>
      </c>
      <c r="L120" s="434"/>
      <c r="M120" s="428" t="str">
        <f>+IFERROR(VLOOKUP(N120,PUC!$B$3:$C$800,2,FALSE),"")</f>
        <v/>
      </c>
      <c r="N120" s="385"/>
      <c r="O120" s="426" t="str">
        <f>+IF(P120=""," ",VLOOKUP(P120,Listas!$B$6:$C$15,2,FALSE))</f>
        <v xml:space="preserve"> </v>
      </c>
      <c r="P120" s="385"/>
      <c r="Q120" s="399"/>
      <c r="R120" s="19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1"/>
    </row>
    <row r="121" spans="1:29" s="82" customFormat="1" ht="34.5" hidden="1" customHeight="1">
      <c r="A121" s="15"/>
      <c r="B121" s="458" t="s">
        <v>546</v>
      </c>
      <c r="C121" s="459" t="s">
        <v>567</v>
      </c>
      <c r="D121" s="608"/>
      <c r="E121" s="617"/>
      <c r="F121" s="432"/>
      <c r="G121" s="581"/>
      <c r="H121" s="581"/>
      <c r="I121" s="581"/>
      <c r="J121" s="582"/>
      <c r="K121" s="27" t="str">
        <f>+IF(L121=""," ",VLOOKUP(L121,Listas!$K$19:$L$20,2,FALSE))</f>
        <v xml:space="preserve"> </v>
      </c>
      <c r="L121" s="434"/>
      <c r="M121" s="428" t="str">
        <f>+IFERROR(VLOOKUP(N121,PUC!$B$3:$C$800,2,FALSE),"")</f>
        <v/>
      </c>
      <c r="N121" s="385"/>
      <c r="O121" s="426" t="str">
        <f>+IF(P121=""," ",VLOOKUP(P121,Listas!$B$6:$C$15,2,FALSE))</f>
        <v xml:space="preserve"> </v>
      </c>
      <c r="P121" s="385"/>
      <c r="Q121" s="399"/>
      <c r="R121" s="19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1"/>
    </row>
    <row r="122" spans="1:29" s="82" customFormat="1" ht="34.5" hidden="1" customHeight="1">
      <c r="A122" s="15"/>
      <c r="B122" s="458" t="s">
        <v>546</v>
      </c>
      <c r="C122" s="459" t="s">
        <v>567</v>
      </c>
      <c r="D122" s="608"/>
      <c r="E122" s="617"/>
      <c r="F122" s="432"/>
      <c r="G122" s="581"/>
      <c r="H122" s="581"/>
      <c r="I122" s="581"/>
      <c r="J122" s="582"/>
      <c r="K122" s="27" t="str">
        <f>+IF(L122=""," ",VLOOKUP(L122,Listas!$K$19:$L$20,2,FALSE))</f>
        <v xml:space="preserve"> </v>
      </c>
      <c r="L122" s="434"/>
      <c r="M122" s="428" t="str">
        <f>+IFERROR(VLOOKUP(N122,PUC!$B$3:$C$800,2,FALSE),"")</f>
        <v/>
      </c>
      <c r="N122" s="385"/>
      <c r="O122" s="426" t="str">
        <f>+IF(P122=""," ",VLOOKUP(P122,Listas!$B$6:$C$15,2,FALSE))</f>
        <v xml:space="preserve"> </v>
      </c>
      <c r="P122" s="385"/>
      <c r="Q122" s="399"/>
      <c r="R122" s="19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1"/>
    </row>
    <row r="123" spans="1:29" s="82" customFormat="1" ht="34.5" hidden="1" customHeight="1" thickBot="1">
      <c r="A123" s="15"/>
      <c r="B123" s="460" t="s">
        <v>546</v>
      </c>
      <c r="C123" s="461" t="s">
        <v>567</v>
      </c>
      <c r="D123" s="609"/>
      <c r="E123" s="618"/>
      <c r="F123" s="592"/>
      <c r="G123" s="593"/>
      <c r="H123" s="593"/>
      <c r="I123" s="593"/>
      <c r="J123" s="594"/>
      <c r="K123" s="27" t="str">
        <f>+IF(L123=""," ",VLOOKUP(L123,Listas!$K$19:$L$20,2,FALSE))</f>
        <v xml:space="preserve"> </v>
      </c>
      <c r="L123" s="434"/>
      <c r="M123" s="428" t="str">
        <f>+IFERROR(VLOOKUP(N123,PUC!$B$3:$C$800,2,FALSE),"")</f>
        <v/>
      </c>
      <c r="N123" s="385"/>
      <c r="O123" s="426" t="str">
        <f>+IF(P123=""," ",VLOOKUP(P123,Listas!$B$6:$C$15,2,FALSE))</f>
        <v xml:space="preserve"> </v>
      </c>
      <c r="P123" s="385"/>
      <c r="Q123" s="401"/>
      <c r="R123" s="22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4"/>
    </row>
    <row r="124" spans="1:29" s="82" customFormat="1" ht="34.5" customHeight="1">
      <c r="A124" s="15"/>
      <c r="B124" s="456" t="s">
        <v>588</v>
      </c>
      <c r="C124" s="457" t="s">
        <v>589</v>
      </c>
      <c r="D124" s="607"/>
      <c r="E124" s="616"/>
      <c r="F124" s="619"/>
      <c r="G124" s="620"/>
      <c r="H124" s="620"/>
      <c r="I124" s="620"/>
      <c r="J124" s="621"/>
      <c r="K124" s="25" t="str">
        <f>+IF(L124=""," ",VLOOKUP(L124,Listas!$K$19:$L$20,2,FALSE))</f>
        <v xml:space="preserve"> </v>
      </c>
      <c r="L124" s="435"/>
      <c r="M124" s="429" t="str">
        <f>+IFERROR(VLOOKUP(N124,PUC!$B$3:$C$800,2,FALSE),"")</f>
        <v/>
      </c>
      <c r="N124" s="384"/>
      <c r="O124" s="425" t="str">
        <f>+IF(P124=""," ",VLOOKUP(P124,Listas!$B$6:$C$15,2,FALSE))</f>
        <v xml:space="preserve"> </v>
      </c>
      <c r="P124" s="384"/>
      <c r="Q124" s="445"/>
      <c r="R124" s="16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8"/>
    </row>
    <row r="125" spans="1:29" s="82" customFormat="1" ht="34.5" customHeight="1">
      <c r="A125" s="15"/>
      <c r="B125" s="458" t="s">
        <v>588</v>
      </c>
      <c r="C125" s="459" t="s">
        <v>589</v>
      </c>
      <c r="D125" s="608"/>
      <c r="E125" s="617"/>
      <c r="F125" s="588"/>
      <c r="G125" s="575"/>
      <c r="H125" s="575"/>
      <c r="I125" s="575"/>
      <c r="J125" s="576"/>
      <c r="K125" s="27" t="str">
        <f>+IF(L125=""," ",VLOOKUP(L125,Listas!$K$19:$L$20,2,FALSE))</f>
        <v xml:space="preserve"> </v>
      </c>
      <c r="L125" s="434"/>
      <c r="M125" s="428" t="str">
        <f>+IFERROR(VLOOKUP(N125,PUC!$B$3:$C$800,2,FALSE),"")</f>
        <v/>
      </c>
      <c r="N125" s="385"/>
      <c r="O125" s="426" t="str">
        <f>+IF(P125=""," ",VLOOKUP(P125,Listas!$B$6:$C$15,2,FALSE))</f>
        <v xml:space="preserve"> </v>
      </c>
      <c r="P125" s="385"/>
      <c r="Q125" s="446"/>
      <c r="R125" s="19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1"/>
    </row>
    <row r="126" spans="1:29" s="82" customFormat="1" ht="34.5" customHeight="1">
      <c r="A126" s="15"/>
      <c r="B126" s="458" t="s">
        <v>588</v>
      </c>
      <c r="C126" s="459" t="s">
        <v>589</v>
      </c>
      <c r="D126" s="608"/>
      <c r="E126" s="617"/>
      <c r="F126" s="588"/>
      <c r="G126" s="575"/>
      <c r="H126" s="575"/>
      <c r="I126" s="575"/>
      <c r="J126" s="576"/>
      <c r="K126" s="27" t="str">
        <f>+IF(L126=""," ",VLOOKUP(L126,Listas!$K$19:$L$20,2,FALSE))</f>
        <v xml:space="preserve"> </v>
      </c>
      <c r="L126" s="434"/>
      <c r="M126" s="428" t="str">
        <f>+IFERROR(VLOOKUP(N126,PUC!$B$3:$C$800,2,FALSE),"")</f>
        <v/>
      </c>
      <c r="N126" s="385"/>
      <c r="O126" s="426" t="str">
        <f>+IF(P126=""," ",VLOOKUP(P126,Listas!$B$6:$C$15,2,FALSE))</f>
        <v xml:space="preserve"> </v>
      </c>
      <c r="P126" s="385"/>
      <c r="Q126" s="446"/>
      <c r="R126" s="19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1"/>
    </row>
    <row r="127" spans="1:29" s="82" customFormat="1" ht="34.5" customHeight="1">
      <c r="A127" s="15"/>
      <c r="B127" s="458" t="s">
        <v>588</v>
      </c>
      <c r="C127" s="459" t="s">
        <v>589</v>
      </c>
      <c r="D127" s="608"/>
      <c r="E127" s="617"/>
      <c r="F127" s="588"/>
      <c r="G127" s="575"/>
      <c r="H127" s="575"/>
      <c r="I127" s="575"/>
      <c r="J127" s="576"/>
      <c r="K127" s="27" t="str">
        <f>+IF(L127=""," ",VLOOKUP(L127,Listas!$K$19:$L$20,2,FALSE))</f>
        <v xml:space="preserve"> </v>
      </c>
      <c r="L127" s="434"/>
      <c r="M127" s="428" t="str">
        <f>+IFERROR(VLOOKUP(N127,PUC!$B$3:$C$800,2,FALSE),"")</f>
        <v/>
      </c>
      <c r="N127" s="385"/>
      <c r="O127" s="426" t="str">
        <f>+IF(P127=""," ",VLOOKUP(P127,Listas!$B$6:$C$15,2,FALSE))</f>
        <v xml:space="preserve"> </v>
      </c>
      <c r="P127" s="385"/>
      <c r="Q127" s="446"/>
      <c r="R127" s="19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1"/>
    </row>
    <row r="128" spans="1:29" s="82" customFormat="1" ht="34.5" customHeight="1">
      <c r="A128" s="15"/>
      <c r="B128" s="458" t="s">
        <v>588</v>
      </c>
      <c r="C128" s="459" t="s">
        <v>589</v>
      </c>
      <c r="D128" s="608"/>
      <c r="E128" s="617"/>
      <c r="F128" s="588"/>
      <c r="G128" s="575"/>
      <c r="H128" s="575"/>
      <c r="I128" s="575"/>
      <c r="J128" s="576"/>
      <c r="K128" s="27" t="str">
        <f>+IF(L128=""," ",VLOOKUP(L128,Listas!$K$19:$L$20,2,FALSE))</f>
        <v xml:space="preserve"> </v>
      </c>
      <c r="L128" s="434"/>
      <c r="M128" s="428" t="str">
        <f>+IFERROR(VLOOKUP(N128,PUC!$B$3:$C$800,2,FALSE),"")</f>
        <v/>
      </c>
      <c r="N128" s="385"/>
      <c r="O128" s="426" t="str">
        <f>+IF(P128=""," ",VLOOKUP(P128,Listas!$B$6:$C$15,2,FALSE))</f>
        <v xml:space="preserve"> </v>
      </c>
      <c r="P128" s="385"/>
      <c r="Q128" s="446"/>
      <c r="R128" s="19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1"/>
    </row>
    <row r="129" spans="1:29" s="82" customFormat="1" ht="34.5" customHeight="1">
      <c r="A129" s="15"/>
      <c r="B129" s="458" t="s">
        <v>588</v>
      </c>
      <c r="C129" s="459" t="s">
        <v>589</v>
      </c>
      <c r="D129" s="608"/>
      <c r="E129" s="617"/>
      <c r="F129" s="588"/>
      <c r="G129" s="575"/>
      <c r="H129" s="575"/>
      <c r="I129" s="575"/>
      <c r="J129" s="576"/>
      <c r="K129" s="27" t="str">
        <f>+IF(L129=""," ",VLOOKUP(L129,Listas!$K$19:$L$20,2,FALSE))</f>
        <v xml:space="preserve"> </v>
      </c>
      <c r="L129" s="434"/>
      <c r="M129" s="428" t="str">
        <f>+IFERROR(VLOOKUP(N129,PUC!$B$3:$C$800,2,FALSE),"")</f>
        <v/>
      </c>
      <c r="N129" s="385"/>
      <c r="O129" s="426" t="str">
        <f>+IF(P129=""," ",VLOOKUP(P129,Listas!$B$6:$C$15,2,FALSE))</f>
        <v xml:space="preserve"> </v>
      </c>
      <c r="P129" s="385"/>
      <c r="Q129" s="446"/>
      <c r="R129" s="19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1"/>
    </row>
    <row r="130" spans="1:29" s="82" customFormat="1" ht="34.5" customHeight="1">
      <c r="A130" s="15"/>
      <c r="B130" s="458" t="s">
        <v>588</v>
      </c>
      <c r="C130" s="459" t="s">
        <v>589</v>
      </c>
      <c r="D130" s="608"/>
      <c r="E130" s="617"/>
      <c r="F130" s="588"/>
      <c r="G130" s="575"/>
      <c r="H130" s="575"/>
      <c r="I130" s="575"/>
      <c r="J130" s="576"/>
      <c r="K130" s="27" t="str">
        <f>+IF(L130=""," ",VLOOKUP(L130,Listas!$K$19:$L$20,2,FALSE))</f>
        <v xml:space="preserve"> </v>
      </c>
      <c r="L130" s="434"/>
      <c r="M130" s="428" t="str">
        <f>+IFERROR(VLOOKUP(N130,PUC!$B$3:$C$800,2,FALSE),"")</f>
        <v/>
      </c>
      <c r="N130" s="385"/>
      <c r="O130" s="426" t="str">
        <f>+IF(P130=""," ",VLOOKUP(P130,Listas!$B$6:$C$15,2,FALSE))</f>
        <v xml:space="preserve"> </v>
      </c>
      <c r="P130" s="385"/>
      <c r="Q130" s="446"/>
      <c r="R130" s="19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1"/>
    </row>
    <row r="131" spans="1:29" s="82" customFormat="1" ht="34.5" customHeight="1">
      <c r="A131" s="15"/>
      <c r="B131" s="458" t="s">
        <v>588</v>
      </c>
      <c r="C131" s="459" t="s">
        <v>589</v>
      </c>
      <c r="D131" s="608"/>
      <c r="E131" s="617"/>
      <c r="F131" s="588"/>
      <c r="G131" s="575"/>
      <c r="H131" s="575"/>
      <c r="I131" s="575"/>
      <c r="J131" s="576"/>
      <c r="K131" s="27" t="str">
        <f>+IF(L131=""," ",VLOOKUP(L131,Listas!$K$19:$L$20,2,FALSE))</f>
        <v xml:space="preserve"> </v>
      </c>
      <c r="L131" s="434"/>
      <c r="M131" s="428" t="str">
        <f>+IFERROR(VLOOKUP(N131,PUC!$B$3:$C$800,2,FALSE),"")</f>
        <v/>
      </c>
      <c r="N131" s="385"/>
      <c r="O131" s="426" t="str">
        <f>+IF(P131=""," ",VLOOKUP(P131,Listas!$B$6:$C$15,2,FALSE))</f>
        <v xml:space="preserve"> </v>
      </c>
      <c r="P131" s="385"/>
      <c r="Q131" s="446"/>
      <c r="R131" s="19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1"/>
    </row>
    <row r="132" spans="1:29" s="82" customFormat="1" ht="34.5" customHeight="1">
      <c r="A132" s="15"/>
      <c r="B132" s="458" t="s">
        <v>588</v>
      </c>
      <c r="C132" s="459" t="s">
        <v>589</v>
      </c>
      <c r="D132" s="608"/>
      <c r="E132" s="617"/>
      <c r="F132" s="588"/>
      <c r="G132" s="575"/>
      <c r="H132" s="575"/>
      <c r="I132" s="575"/>
      <c r="J132" s="576"/>
      <c r="K132" s="27" t="str">
        <f>+IF(L132=""," ",VLOOKUP(L132,Listas!$K$19:$L$20,2,FALSE))</f>
        <v xml:space="preserve"> </v>
      </c>
      <c r="L132" s="434"/>
      <c r="M132" s="428" t="str">
        <f>+IFERROR(VLOOKUP(N132,PUC!$B$3:$C$800,2,FALSE),"")</f>
        <v/>
      </c>
      <c r="N132" s="385"/>
      <c r="O132" s="426" t="str">
        <f>+IF(P132=""," ",VLOOKUP(P132,Listas!$B$6:$C$15,2,FALSE))</f>
        <v xml:space="preserve"> </v>
      </c>
      <c r="P132" s="385"/>
      <c r="Q132" s="446"/>
      <c r="R132" s="19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1"/>
    </row>
    <row r="133" spans="1:29" s="82" customFormat="1" ht="34.5" customHeight="1" thickBot="1">
      <c r="A133" s="15"/>
      <c r="B133" s="460" t="s">
        <v>588</v>
      </c>
      <c r="C133" s="461" t="s">
        <v>589</v>
      </c>
      <c r="D133" s="609"/>
      <c r="E133" s="618"/>
      <c r="F133" s="592"/>
      <c r="G133" s="593"/>
      <c r="H133" s="593"/>
      <c r="I133" s="593"/>
      <c r="J133" s="594"/>
      <c r="K133" s="390" t="str">
        <f>+IF(L133=""," ",VLOOKUP(L133,Listas!$K$19:$L$20,2,FALSE))</f>
        <v xml:space="preserve"> </v>
      </c>
      <c r="L133" s="436"/>
      <c r="M133" s="430" t="str">
        <f>+IFERROR(VLOOKUP(N133,PUC!$B$3:$C$800,2,FALSE),"")</f>
        <v/>
      </c>
      <c r="N133" s="391"/>
      <c r="O133" s="427" t="str">
        <f>+IF(P133=""," ",VLOOKUP(P133,Listas!$B$6:$C$15,2,FALSE))</f>
        <v xml:space="preserve"> </v>
      </c>
      <c r="P133" s="391"/>
      <c r="Q133" s="447"/>
      <c r="R133" s="22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4"/>
    </row>
    <row r="134" spans="1:29" s="82" customFormat="1" ht="34.5" hidden="1" customHeight="1">
      <c r="A134" s="15"/>
      <c r="B134" s="458" t="s">
        <v>547</v>
      </c>
      <c r="C134" s="459" t="s">
        <v>568</v>
      </c>
      <c r="D134" s="607" t="s">
        <v>565</v>
      </c>
      <c r="E134" s="610" t="s">
        <v>566</v>
      </c>
      <c r="F134" s="588"/>
      <c r="G134" s="575"/>
      <c r="H134" s="575"/>
      <c r="I134" s="575"/>
      <c r="J134" s="576"/>
      <c r="K134" s="27" t="str">
        <f>+IF(L134=""," ",VLOOKUP(L134,Listas!$K$19:$L$20,2,FALSE))</f>
        <v xml:space="preserve"> </v>
      </c>
      <c r="L134" s="434"/>
      <c r="M134" s="428" t="str">
        <f>+IFERROR(VLOOKUP(N134,PUC!$B$3:$C$800,2,FALSE),"")</f>
        <v/>
      </c>
      <c r="N134" s="385"/>
      <c r="O134" s="426" t="str">
        <f>+IF(P134=""," ",VLOOKUP(P134,Listas!$B$6:$C$15,2,FALSE))</f>
        <v xml:space="preserve"> </v>
      </c>
      <c r="P134" s="385"/>
      <c r="Q134" s="444"/>
      <c r="R134" s="19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1"/>
    </row>
    <row r="135" spans="1:29" s="82" customFormat="1" ht="34.5" hidden="1" customHeight="1">
      <c r="A135" s="15"/>
      <c r="B135" s="458" t="s">
        <v>547</v>
      </c>
      <c r="C135" s="459" t="s">
        <v>568</v>
      </c>
      <c r="D135" s="608"/>
      <c r="E135" s="611"/>
      <c r="F135" s="588"/>
      <c r="G135" s="575"/>
      <c r="H135" s="575"/>
      <c r="I135" s="575"/>
      <c r="J135" s="576"/>
      <c r="K135" s="27" t="str">
        <f>+IF(L135=""," ",VLOOKUP(L135,Listas!$K$19:$L$20,2,FALSE))</f>
        <v xml:space="preserve"> </v>
      </c>
      <c r="L135" s="434"/>
      <c r="M135" s="428" t="str">
        <f>+IFERROR(VLOOKUP(N135,PUC!$B$3:$C$800,2,FALSE),"")</f>
        <v/>
      </c>
      <c r="N135" s="385"/>
      <c r="O135" s="426" t="str">
        <f>+IF(P135=""," ",VLOOKUP(P135,Listas!$B$6:$C$15,2,FALSE))</f>
        <v xml:space="preserve"> </v>
      </c>
      <c r="P135" s="385"/>
      <c r="Q135" s="399"/>
      <c r="R135" s="19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1"/>
    </row>
    <row r="136" spans="1:29" s="82" customFormat="1" ht="34.5" hidden="1" customHeight="1">
      <c r="A136" s="15"/>
      <c r="B136" s="458" t="s">
        <v>547</v>
      </c>
      <c r="C136" s="459" t="s">
        <v>568</v>
      </c>
      <c r="D136" s="608"/>
      <c r="E136" s="611"/>
      <c r="F136" s="588"/>
      <c r="G136" s="575"/>
      <c r="H136" s="575"/>
      <c r="I136" s="575"/>
      <c r="J136" s="576"/>
      <c r="K136" s="27" t="str">
        <f>+IF(L136=""," ",VLOOKUP(L136,Listas!$K$19:$L$20,2,FALSE))</f>
        <v xml:space="preserve"> </v>
      </c>
      <c r="L136" s="434"/>
      <c r="M136" s="428" t="str">
        <f>+IFERROR(VLOOKUP(N136,PUC!$B$3:$C$800,2,FALSE),"")</f>
        <v/>
      </c>
      <c r="N136" s="385"/>
      <c r="O136" s="426" t="str">
        <f>+IF(P136=""," ",VLOOKUP(P136,Listas!$B$6:$C$15,2,FALSE))</f>
        <v xml:space="preserve"> </v>
      </c>
      <c r="P136" s="385"/>
      <c r="Q136" s="399"/>
      <c r="R136" s="19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1"/>
    </row>
    <row r="137" spans="1:29" s="82" customFormat="1" ht="34.5" hidden="1" customHeight="1">
      <c r="A137" s="15"/>
      <c r="B137" s="458" t="s">
        <v>547</v>
      </c>
      <c r="C137" s="459" t="s">
        <v>568</v>
      </c>
      <c r="D137" s="608"/>
      <c r="E137" s="611"/>
      <c r="F137" s="588"/>
      <c r="G137" s="575"/>
      <c r="H137" s="575"/>
      <c r="I137" s="575"/>
      <c r="J137" s="576"/>
      <c r="K137" s="27" t="str">
        <f>+IF(L137=""," ",VLOOKUP(L137,Listas!$K$19:$L$20,2,FALSE))</f>
        <v xml:space="preserve"> </v>
      </c>
      <c r="L137" s="434"/>
      <c r="M137" s="428" t="str">
        <f>+IFERROR(VLOOKUP(N137,PUC!$B$3:$C$800,2,FALSE),"")</f>
        <v/>
      </c>
      <c r="N137" s="385"/>
      <c r="O137" s="426" t="str">
        <f>+IF(P137=""," ",VLOOKUP(P137,Listas!$B$6:$C$15,2,FALSE))</f>
        <v xml:space="preserve"> </v>
      </c>
      <c r="P137" s="385"/>
      <c r="Q137" s="399"/>
      <c r="R137" s="19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1"/>
    </row>
    <row r="138" spans="1:29" s="82" customFormat="1" ht="34.5" hidden="1" customHeight="1">
      <c r="A138" s="15"/>
      <c r="B138" s="458" t="s">
        <v>547</v>
      </c>
      <c r="C138" s="459" t="s">
        <v>568</v>
      </c>
      <c r="D138" s="608"/>
      <c r="E138" s="611"/>
      <c r="F138" s="588"/>
      <c r="G138" s="575"/>
      <c r="H138" s="575"/>
      <c r="I138" s="575"/>
      <c r="J138" s="576"/>
      <c r="K138" s="27" t="str">
        <f>+IF(L138=""," ",VLOOKUP(L138,Listas!$K$19:$L$20,2,FALSE))</f>
        <v xml:space="preserve"> </v>
      </c>
      <c r="L138" s="434"/>
      <c r="M138" s="428" t="str">
        <f>+IFERROR(VLOOKUP(N138,PUC!$B$3:$C$800,2,FALSE),"")</f>
        <v/>
      </c>
      <c r="N138" s="385"/>
      <c r="O138" s="426" t="str">
        <f>+IF(P138=""," ",VLOOKUP(P138,Listas!$B$6:$C$15,2,FALSE))</f>
        <v xml:space="preserve"> </v>
      </c>
      <c r="P138" s="385"/>
      <c r="Q138" s="399"/>
      <c r="R138" s="19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1"/>
    </row>
    <row r="139" spans="1:29" s="82" customFormat="1" ht="34.5" hidden="1" customHeight="1">
      <c r="A139" s="15"/>
      <c r="B139" s="458" t="s">
        <v>547</v>
      </c>
      <c r="C139" s="459" t="s">
        <v>568</v>
      </c>
      <c r="D139" s="608"/>
      <c r="E139" s="611"/>
      <c r="F139" s="588"/>
      <c r="G139" s="575"/>
      <c r="H139" s="575"/>
      <c r="I139" s="575"/>
      <c r="J139" s="576"/>
      <c r="K139" s="27" t="str">
        <f>+IF(L139=""," ",VLOOKUP(L139,Listas!$K$19:$L$20,2,FALSE))</f>
        <v xml:space="preserve"> </v>
      </c>
      <c r="L139" s="434"/>
      <c r="M139" s="428" t="str">
        <f>+IFERROR(VLOOKUP(N139,PUC!$B$3:$C$800,2,FALSE),"")</f>
        <v/>
      </c>
      <c r="N139" s="385"/>
      <c r="O139" s="426" t="str">
        <f>+IF(P139=""," ",VLOOKUP(P139,Listas!$B$6:$C$15,2,FALSE))</f>
        <v xml:space="preserve"> </v>
      </c>
      <c r="P139" s="385"/>
      <c r="Q139" s="399"/>
      <c r="R139" s="19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1"/>
    </row>
    <row r="140" spans="1:29" s="82" customFormat="1" ht="34.5" hidden="1" customHeight="1">
      <c r="A140" s="15"/>
      <c r="B140" s="458" t="s">
        <v>547</v>
      </c>
      <c r="C140" s="459" t="s">
        <v>568</v>
      </c>
      <c r="D140" s="608"/>
      <c r="E140" s="611"/>
      <c r="F140" s="588"/>
      <c r="G140" s="575"/>
      <c r="H140" s="575"/>
      <c r="I140" s="575"/>
      <c r="J140" s="576"/>
      <c r="K140" s="27" t="str">
        <f>+IF(L140=""," ",VLOOKUP(L140,Listas!$K$19:$L$20,2,FALSE))</f>
        <v xml:space="preserve"> </v>
      </c>
      <c r="L140" s="434"/>
      <c r="M140" s="428" t="str">
        <f>+IFERROR(VLOOKUP(N140,PUC!$B$3:$C$800,2,FALSE),"")</f>
        <v/>
      </c>
      <c r="N140" s="385"/>
      <c r="O140" s="426" t="str">
        <f>+IF(P140=""," ",VLOOKUP(P140,Listas!$B$6:$C$15,2,FALSE))</f>
        <v xml:space="preserve"> </v>
      </c>
      <c r="P140" s="385"/>
      <c r="Q140" s="399"/>
      <c r="R140" s="19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1"/>
    </row>
    <row r="141" spans="1:29" s="82" customFormat="1" ht="34.5" hidden="1" customHeight="1">
      <c r="A141" s="15"/>
      <c r="B141" s="458" t="s">
        <v>547</v>
      </c>
      <c r="C141" s="459" t="s">
        <v>568</v>
      </c>
      <c r="D141" s="608"/>
      <c r="E141" s="611"/>
      <c r="F141" s="588"/>
      <c r="G141" s="575"/>
      <c r="H141" s="575"/>
      <c r="I141" s="575"/>
      <c r="J141" s="576"/>
      <c r="K141" s="27" t="str">
        <f>+IF(L141=""," ",VLOOKUP(L141,Listas!$K$19:$L$20,2,FALSE))</f>
        <v xml:space="preserve"> </v>
      </c>
      <c r="L141" s="434"/>
      <c r="M141" s="428" t="str">
        <f>+IFERROR(VLOOKUP(N141,PUC!$B$3:$C$800,2,FALSE),"")</f>
        <v/>
      </c>
      <c r="N141" s="385"/>
      <c r="O141" s="426" t="str">
        <f>+IF(P141=""," ",VLOOKUP(P141,Listas!$B$6:$C$15,2,FALSE))</f>
        <v xml:space="preserve"> </v>
      </c>
      <c r="P141" s="385"/>
      <c r="Q141" s="399"/>
      <c r="R141" s="19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1"/>
    </row>
    <row r="142" spans="1:29" s="82" customFormat="1" ht="34.5" hidden="1" customHeight="1">
      <c r="A142" s="15"/>
      <c r="B142" s="458" t="s">
        <v>547</v>
      </c>
      <c r="C142" s="459" t="s">
        <v>568</v>
      </c>
      <c r="D142" s="608"/>
      <c r="E142" s="611"/>
      <c r="F142" s="588"/>
      <c r="G142" s="575"/>
      <c r="H142" s="575"/>
      <c r="I142" s="575"/>
      <c r="J142" s="576"/>
      <c r="K142" s="27" t="str">
        <f>+IF(L142=""," ",VLOOKUP(L142,Listas!$K$19:$L$20,2,FALSE))</f>
        <v xml:space="preserve"> </v>
      </c>
      <c r="L142" s="434"/>
      <c r="M142" s="428" t="str">
        <f>+IFERROR(VLOOKUP(N142,PUC!$B$3:$C$800,2,FALSE),"")</f>
        <v/>
      </c>
      <c r="N142" s="385"/>
      <c r="O142" s="426" t="str">
        <f>+IF(P142=""," ",VLOOKUP(P142,Listas!$B$6:$C$15,2,FALSE))</f>
        <v xml:space="preserve"> </v>
      </c>
      <c r="P142" s="385"/>
      <c r="Q142" s="399"/>
      <c r="R142" s="19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1"/>
    </row>
    <row r="143" spans="1:29" s="82" customFormat="1" ht="34.5" hidden="1" customHeight="1" thickBot="1">
      <c r="A143" s="15"/>
      <c r="B143" s="458" t="s">
        <v>547</v>
      </c>
      <c r="C143" s="459" t="s">
        <v>568</v>
      </c>
      <c r="D143" s="609"/>
      <c r="E143" s="612"/>
      <c r="F143" s="588"/>
      <c r="G143" s="575"/>
      <c r="H143" s="575"/>
      <c r="I143" s="575"/>
      <c r="J143" s="576"/>
      <c r="K143" s="27" t="str">
        <f>+IF(L143=""," ",VLOOKUP(L143,Listas!$K$19:$L$20,2,FALSE))</f>
        <v xml:space="preserve"> </v>
      </c>
      <c r="L143" s="434"/>
      <c r="M143" s="428" t="str">
        <f>+IFERROR(VLOOKUP(N143,PUC!$B$3:$C$800,2,FALSE),"")</f>
        <v/>
      </c>
      <c r="N143" s="385"/>
      <c r="O143" s="426" t="str">
        <f>+IF(P143=""," ",VLOOKUP(P143,Listas!$B$6:$C$15,2,FALSE))</f>
        <v xml:space="preserve"> </v>
      </c>
      <c r="P143" s="385"/>
      <c r="Q143" s="399"/>
      <c r="R143" s="19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1"/>
    </row>
    <row r="144" spans="1:29" s="82" customFormat="1" ht="35.25" customHeight="1">
      <c r="A144" s="15"/>
      <c r="B144" s="462" t="s">
        <v>206</v>
      </c>
      <c r="C144" s="457" t="s">
        <v>544</v>
      </c>
      <c r="D144" s="32"/>
      <c r="E144" s="33"/>
      <c r="F144" s="631"/>
      <c r="G144" s="632"/>
      <c r="H144" s="632"/>
      <c r="I144" s="632"/>
      <c r="J144" s="633"/>
      <c r="K144" s="25" t="str">
        <f>+IF(L144=""," ",VLOOKUP(L144,Listas!$K$19:$L$20,2,FALSE))</f>
        <v xml:space="preserve"> </v>
      </c>
      <c r="L144" s="435"/>
      <c r="M144" s="429" t="str">
        <f>+IFERROR(VLOOKUP(N144,PUC!$B$3:$C$800,2,FALSE),"")</f>
        <v/>
      </c>
      <c r="N144" s="384"/>
      <c r="O144" s="426" t="str">
        <f>+IF(P144=""," ",VLOOKUP(P144,Listas!$B$6:$C$15,2,FALSE))</f>
        <v xml:space="preserve"> </v>
      </c>
      <c r="P144" s="385"/>
      <c r="Q144" s="398"/>
      <c r="R144" s="16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8"/>
    </row>
    <row r="145" spans="1:29" s="82" customFormat="1" ht="34.5" customHeight="1">
      <c r="A145" s="15"/>
      <c r="B145" s="463" t="s">
        <v>206</v>
      </c>
      <c r="C145" s="459" t="s">
        <v>544</v>
      </c>
      <c r="D145" s="34"/>
      <c r="E145" s="35"/>
      <c r="F145" s="631"/>
      <c r="G145" s="632"/>
      <c r="H145" s="632"/>
      <c r="I145" s="632"/>
      <c r="J145" s="633"/>
      <c r="K145" s="27" t="str">
        <f>+IF(L145=""," ",VLOOKUP(L145,Listas!$K$19:$L$20,2,FALSE))</f>
        <v xml:space="preserve"> </v>
      </c>
      <c r="L145" s="434"/>
      <c r="M145" s="428" t="str">
        <f>+IFERROR(VLOOKUP(N145,PUC!$B$3:$C$800,2,FALSE),"")</f>
        <v/>
      </c>
      <c r="N145" s="385"/>
      <c r="O145" s="426" t="str">
        <f>+IF(P145=""," ",VLOOKUP(P145,Listas!$B$6:$C$15,2,FALSE))</f>
        <v xml:space="preserve"> </v>
      </c>
      <c r="P145" s="385"/>
      <c r="Q145" s="399"/>
      <c r="R145" s="19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1"/>
    </row>
    <row r="146" spans="1:29" s="82" customFormat="1" ht="34.5" customHeight="1">
      <c r="A146" s="15"/>
      <c r="B146" s="463" t="s">
        <v>206</v>
      </c>
      <c r="C146" s="459" t="s">
        <v>544</v>
      </c>
      <c r="D146" s="34"/>
      <c r="E146" s="35"/>
      <c r="F146" s="631"/>
      <c r="G146" s="632"/>
      <c r="H146" s="632"/>
      <c r="I146" s="632"/>
      <c r="J146" s="633"/>
      <c r="K146" s="27" t="str">
        <f>+IF(L146=""," ",VLOOKUP(L146,Listas!$K$19:$L$20,2,FALSE))</f>
        <v xml:space="preserve"> </v>
      </c>
      <c r="L146" s="434"/>
      <c r="M146" s="428" t="str">
        <f>+IFERROR(VLOOKUP(N146,PUC!$B$3:$C$800,2,FALSE),"")</f>
        <v/>
      </c>
      <c r="N146" s="385"/>
      <c r="O146" s="426" t="str">
        <f>+IF(P146=""," ",VLOOKUP(P146,Listas!$B$6:$C$15,2,FALSE))</f>
        <v xml:space="preserve"> </v>
      </c>
      <c r="P146" s="385"/>
      <c r="Q146" s="399"/>
      <c r="R146" s="19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1"/>
    </row>
    <row r="147" spans="1:29" s="82" customFormat="1" ht="34.5" customHeight="1">
      <c r="A147" s="15"/>
      <c r="B147" s="463" t="s">
        <v>206</v>
      </c>
      <c r="C147" s="459" t="s">
        <v>544</v>
      </c>
      <c r="D147" s="34"/>
      <c r="E147" s="35"/>
      <c r="F147" s="631"/>
      <c r="G147" s="632"/>
      <c r="H147" s="632"/>
      <c r="I147" s="632"/>
      <c r="J147" s="633"/>
      <c r="K147" s="27" t="str">
        <f>+IF(L147=""," ",VLOOKUP(L147,Listas!$K$19:$L$20,2,FALSE))</f>
        <v xml:space="preserve"> </v>
      </c>
      <c r="L147" s="434"/>
      <c r="M147" s="428" t="str">
        <f>+IFERROR(VLOOKUP(N147,PUC!$B$3:$C$800,2,FALSE),"")</f>
        <v/>
      </c>
      <c r="N147" s="385"/>
      <c r="O147" s="426" t="str">
        <f>+IF(P147=""," ",VLOOKUP(P147,Listas!$B$6:$C$15,2,FALSE))</f>
        <v xml:space="preserve"> </v>
      </c>
      <c r="P147" s="385"/>
      <c r="Q147" s="399"/>
      <c r="R147" s="19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1"/>
    </row>
    <row r="148" spans="1:29" s="82" customFormat="1" ht="34.5" customHeight="1">
      <c r="A148" s="15"/>
      <c r="B148" s="463" t="s">
        <v>206</v>
      </c>
      <c r="C148" s="459" t="s">
        <v>544</v>
      </c>
      <c r="D148" s="34"/>
      <c r="E148" s="35"/>
      <c r="F148" s="631"/>
      <c r="G148" s="632"/>
      <c r="H148" s="632"/>
      <c r="I148" s="632"/>
      <c r="J148" s="633"/>
      <c r="K148" s="27" t="str">
        <f>+IF(L148=""," ",VLOOKUP(L148,Listas!$K$19:$L$20,2,FALSE))</f>
        <v xml:space="preserve"> </v>
      </c>
      <c r="L148" s="434"/>
      <c r="M148" s="428" t="str">
        <f>+IFERROR(VLOOKUP(N148,PUC!$B$3:$C$800,2,FALSE),"")</f>
        <v/>
      </c>
      <c r="N148" s="385"/>
      <c r="O148" s="426" t="str">
        <f>+IF(P148=""," ",VLOOKUP(P148,Listas!$B$6:$C$15,2,FALSE))</f>
        <v xml:space="preserve"> </v>
      </c>
      <c r="P148" s="385"/>
      <c r="Q148" s="399"/>
      <c r="R148" s="19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1"/>
    </row>
    <row r="149" spans="1:29" s="82" customFormat="1" ht="34.5" customHeight="1">
      <c r="A149" s="15"/>
      <c r="B149" s="463" t="s">
        <v>206</v>
      </c>
      <c r="C149" s="459" t="s">
        <v>544</v>
      </c>
      <c r="D149" s="34"/>
      <c r="E149" s="35"/>
      <c r="F149" s="631"/>
      <c r="G149" s="632"/>
      <c r="H149" s="632"/>
      <c r="I149" s="632"/>
      <c r="J149" s="633"/>
      <c r="K149" s="27" t="str">
        <f>+IF(L149=""," ",VLOOKUP(L149,Listas!$K$19:$L$20,2,FALSE))</f>
        <v xml:space="preserve"> </v>
      </c>
      <c r="L149" s="434"/>
      <c r="M149" s="428" t="str">
        <f>+IFERROR(VLOOKUP(N149,PUC!$B$3:$C$800,2,FALSE),"")</f>
        <v/>
      </c>
      <c r="N149" s="385"/>
      <c r="O149" s="426" t="str">
        <f>+IF(P149=""," ",VLOOKUP(P149,Listas!$B$6:$C$15,2,FALSE))</f>
        <v xml:space="preserve"> </v>
      </c>
      <c r="P149" s="385"/>
      <c r="Q149" s="399"/>
      <c r="R149" s="19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1"/>
    </row>
    <row r="150" spans="1:29" s="82" customFormat="1" ht="34.5" customHeight="1">
      <c r="A150" s="15"/>
      <c r="B150" s="463" t="s">
        <v>206</v>
      </c>
      <c r="C150" s="459" t="s">
        <v>544</v>
      </c>
      <c r="D150" s="34"/>
      <c r="E150" s="35"/>
      <c r="F150" s="631"/>
      <c r="G150" s="632"/>
      <c r="H150" s="632"/>
      <c r="I150" s="632"/>
      <c r="J150" s="633"/>
      <c r="K150" s="27" t="str">
        <f>+IF(L150=""," ",VLOOKUP(L150,Listas!$K$19:$L$20,2,FALSE))</f>
        <v xml:space="preserve"> </v>
      </c>
      <c r="L150" s="434"/>
      <c r="M150" s="428" t="str">
        <f>+IFERROR(VLOOKUP(N150,PUC!$B$3:$C$800,2,FALSE),"")</f>
        <v/>
      </c>
      <c r="N150" s="385"/>
      <c r="O150" s="426" t="str">
        <f>+IF(P150=""," ",VLOOKUP(P150,Listas!$B$6:$C$15,2,FALSE))</f>
        <v xml:space="preserve"> </v>
      </c>
      <c r="P150" s="385"/>
      <c r="Q150" s="399"/>
      <c r="R150" s="19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1"/>
    </row>
    <row r="151" spans="1:29" s="82" customFormat="1" ht="34.5" customHeight="1">
      <c r="A151" s="15"/>
      <c r="B151" s="463" t="s">
        <v>206</v>
      </c>
      <c r="C151" s="459" t="s">
        <v>544</v>
      </c>
      <c r="D151" s="34"/>
      <c r="E151" s="35"/>
      <c r="F151" s="631"/>
      <c r="G151" s="632"/>
      <c r="H151" s="632"/>
      <c r="I151" s="632"/>
      <c r="J151" s="633"/>
      <c r="K151" s="27" t="str">
        <f>+IF(L151=""," ",VLOOKUP(L151,Listas!$K$19:$L$20,2,FALSE))</f>
        <v xml:space="preserve"> </v>
      </c>
      <c r="L151" s="434"/>
      <c r="M151" s="428" t="str">
        <f>+IFERROR(VLOOKUP(N151,PUC!$B$3:$C$800,2,FALSE),"")</f>
        <v/>
      </c>
      <c r="N151" s="385"/>
      <c r="O151" s="426" t="str">
        <f>+IF(P151=""," ",VLOOKUP(P151,Listas!$B$6:$C$15,2,FALSE))</f>
        <v xml:space="preserve"> </v>
      </c>
      <c r="P151" s="385"/>
      <c r="Q151" s="399"/>
      <c r="R151" s="19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1"/>
    </row>
    <row r="152" spans="1:29" s="82" customFormat="1" ht="34.5" customHeight="1">
      <c r="A152" s="15"/>
      <c r="B152" s="463" t="s">
        <v>206</v>
      </c>
      <c r="C152" s="459" t="s">
        <v>544</v>
      </c>
      <c r="D152" s="34"/>
      <c r="E152" s="35"/>
      <c r="F152" s="631"/>
      <c r="G152" s="632"/>
      <c r="H152" s="632"/>
      <c r="I152" s="632"/>
      <c r="J152" s="633"/>
      <c r="K152" s="27" t="str">
        <f>+IF(L152=""," ",VLOOKUP(L152,Listas!$K$19:$L$20,2,FALSE))</f>
        <v xml:space="preserve"> </v>
      </c>
      <c r="L152" s="434"/>
      <c r="M152" s="428" t="str">
        <f>+IFERROR(VLOOKUP(N152,PUC!$B$3:$C$800,2,FALSE),"")</f>
        <v/>
      </c>
      <c r="N152" s="385"/>
      <c r="O152" s="426" t="str">
        <f>+IF(P152=""," ",VLOOKUP(P152,Listas!$B$6:$C$15,2,FALSE))</f>
        <v xml:space="preserve"> </v>
      </c>
      <c r="P152" s="385"/>
      <c r="Q152" s="399"/>
      <c r="R152" s="19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1"/>
    </row>
    <row r="153" spans="1:29" s="82" customFormat="1" ht="34.5" customHeight="1">
      <c r="A153" s="15"/>
      <c r="B153" s="463" t="s">
        <v>206</v>
      </c>
      <c r="C153" s="459" t="s">
        <v>544</v>
      </c>
      <c r="D153" s="34"/>
      <c r="E153" s="35"/>
      <c r="F153" s="631"/>
      <c r="G153" s="632"/>
      <c r="H153" s="632"/>
      <c r="I153" s="632"/>
      <c r="J153" s="633"/>
      <c r="K153" s="27" t="str">
        <f>+IF(L153=""," ",VLOOKUP(L153,Listas!$K$19:$L$20,2,FALSE))</f>
        <v xml:space="preserve"> </v>
      </c>
      <c r="L153" s="434"/>
      <c r="M153" s="428" t="str">
        <f>+IFERROR(VLOOKUP(N153,PUC!$B$3:$C$800,2,FALSE),"")</f>
        <v/>
      </c>
      <c r="N153" s="385"/>
      <c r="O153" s="426" t="str">
        <f>+IF(P153=""," ",VLOOKUP(P153,Listas!$B$6:$C$15,2,FALSE))</f>
        <v xml:space="preserve"> </v>
      </c>
      <c r="P153" s="385"/>
      <c r="Q153" s="399"/>
      <c r="R153" s="19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1"/>
    </row>
    <row r="154" spans="1:29" s="82" customFormat="1" ht="34.5" customHeight="1">
      <c r="A154" s="15"/>
      <c r="B154" s="463" t="s">
        <v>206</v>
      </c>
      <c r="C154" s="459" t="s">
        <v>544</v>
      </c>
      <c r="D154" s="34"/>
      <c r="E154" s="35"/>
      <c r="F154" s="631"/>
      <c r="G154" s="632"/>
      <c r="H154" s="632"/>
      <c r="I154" s="632"/>
      <c r="J154" s="633"/>
      <c r="K154" s="27" t="str">
        <f>+IF(L154=""," ",VLOOKUP(L154,Listas!$K$19:$L$20,2,FALSE))</f>
        <v xml:space="preserve"> </v>
      </c>
      <c r="L154" s="434"/>
      <c r="M154" s="428" t="str">
        <f>+IFERROR(VLOOKUP(N154,PUC!$B$3:$C$800,2,FALSE),"")</f>
        <v/>
      </c>
      <c r="N154" s="385"/>
      <c r="O154" s="426" t="str">
        <f>+IF(P154=""," ",VLOOKUP(P154,Listas!$B$6:$C$15,2,FALSE))</f>
        <v xml:space="preserve"> </v>
      </c>
      <c r="P154" s="385"/>
      <c r="Q154" s="399"/>
      <c r="R154" s="19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1"/>
    </row>
    <row r="155" spans="1:29" s="82" customFormat="1" ht="34.5" customHeight="1">
      <c r="A155" s="15"/>
      <c r="B155" s="463" t="s">
        <v>206</v>
      </c>
      <c r="C155" s="459" t="s">
        <v>544</v>
      </c>
      <c r="D155" s="34"/>
      <c r="E155" s="35"/>
      <c r="F155" s="631"/>
      <c r="G155" s="632"/>
      <c r="H155" s="632"/>
      <c r="I155" s="632"/>
      <c r="J155" s="633"/>
      <c r="K155" s="27" t="str">
        <f>+IF(L155=""," ",VLOOKUP(L155,Listas!$K$19:$L$20,2,FALSE))</f>
        <v xml:space="preserve"> </v>
      </c>
      <c r="L155" s="434"/>
      <c r="M155" s="428" t="str">
        <f>+IFERROR(VLOOKUP(N155,PUC!$B$3:$C$800,2,FALSE),"")</f>
        <v/>
      </c>
      <c r="N155" s="385"/>
      <c r="O155" s="426" t="str">
        <f>+IF(P155=""," ",VLOOKUP(P155,Listas!$B$6:$C$15,2,FALSE))</f>
        <v xml:space="preserve"> </v>
      </c>
      <c r="P155" s="385"/>
      <c r="Q155" s="399"/>
      <c r="R155" s="19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1"/>
    </row>
    <row r="156" spans="1:29" s="82" customFormat="1" ht="34.5" customHeight="1">
      <c r="A156" s="15"/>
      <c r="B156" s="463" t="s">
        <v>206</v>
      </c>
      <c r="C156" s="459" t="s">
        <v>544</v>
      </c>
      <c r="D156" s="34"/>
      <c r="E156" s="35"/>
      <c r="F156" s="631"/>
      <c r="G156" s="632"/>
      <c r="H156" s="632"/>
      <c r="I156" s="632"/>
      <c r="J156" s="633"/>
      <c r="K156" s="27" t="str">
        <f>+IF(L156=""," ",VLOOKUP(L156,Listas!$K$19:$L$20,2,FALSE))</f>
        <v xml:space="preserve"> </v>
      </c>
      <c r="L156" s="434"/>
      <c r="M156" s="428" t="str">
        <f>+IFERROR(VLOOKUP(N156,PUC!$B$3:$C$800,2,FALSE),"")</f>
        <v/>
      </c>
      <c r="N156" s="385"/>
      <c r="O156" s="426" t="str">
        <f>+IF(P156=""," ",VLOOKUP(P156,Listas!$B$6:$C$15,2,FALSE))</f>
        <v xml:space="preserve"> </v>
      </c>
      <c r="P156" s="385"/>
      <c r="Q156" s="399"/>
      <c r="R156" s="19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1"/>
    </row>
    <row r="157" spans="1:29" s="82" customFormat="1" ht="34.5" customHeight="1">
      <c r="A157" s="15"/>
      <c r="B157" s="463" t="s">
        <v>206</v>
      </c>
      <c r="C157" s="459" t="s">
        <v>544</v>
      </c>
      <c r="D157" s="34"/>
      <c r="E157" s="35"/>
      <c r="F157" s="631"/>
      <c r="G157" s="632"/>
      <c r="H157" s="632"/>
      <c r="I157" s="632"/>
      <c r="J157" s="633"/>
      <c r="K157" s="27" t="str">
        <f>+IF(L157=""," ",VLOOKUP(L157,Listas!$K$19:$L$20,2,FALSE))</f>
        <v xml:space="preserve"> </v>
      </c>
      <c r="L157" s="434"/>
      <c r="M157" s="428" t="str">
        <f>+IFERROR(VLOOKUP(N157,PUC!$B$3:$C$800,2,FALSE),"")</f>
        <v/>
      </c>
      <c r="N157" s="385"/>
      <c r="O157" s="426" t="str">
        <f>+IF(P157=""," ",VLOOKUP(P157,Listas!$B$6:$C$15,2,FALSE))</f>
        <v xml:space="preserve"> </v>
      </c>
      <c r="P157" s="385"/>
      <c r="Q157" s="399"/>
      <c r="R157" s="19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1"/>
    </row>
    <row r="158" spans="1:29" s="82" customFormat="1" ht="34.5" customHeight="1">
      <c r="A158" s="15"/>
      <c r="B158" s="463" t="s">
        <v>206</v>
      </c>
      <c r="C158" s="459" t="s">
        <v>544</v>
      </c>
      <c r="D158" s="34"/>
      <c r="E158" s="35"/>
      <c r="F158" s="631"/>
      <c r="G158" s="632"/>
      <c r="H158" s="632"/>
      <c r="I158" s="632"/>
      <c r="J158" s="633"/>
      <c r="K158" s="27" t="str">
        <f>+IF(L158=""," ",VLOOKUP(L158,Listas!$K$19:$L$20,2,FALSE))</f>
        <v xml:space="preserve"> </v>
      </c>
      <c r="L158" s="434"/>
      <c r="M158" s="428" t="str">
        <f>+IFERROR(VLOOKUP(N158,PUC!$B$3:$C$800,2,FALSE),"")</f>
        <v/>
      </c>
      <c r="N158" s="385"/>
      <c r="O158" s="426" t="str">
        <f>+IF(P158=""," ",VLOOKUP(P158,Listas!$B$6:$C$15,2,FALSE))</f>
        <v xml:space="preserve"> </v>
      </c>
      <c r="P158" s="385"/>
      <c r="Q158" s="399"/>
      <c r="R158" s="19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1"/>
    </row>
    <row r="159" spans="1:29" s="82" customFormat="1" ht="34.5" customHeight="1">
      <c r="A159" s="15"/>
      <c r="B159" s="463" t="s">
        <v>206</v>
      </c>
      <c r="C159" s="459" t="s">
        <v>544</v>
      </c>
      <c r="D159" s="34"/>
      <c r="E159" s="35"/>
      <c r="F159" s="631"/>
      <c r="G159" s="632"/>
      <c r="H159" s="632"/>
      <c r="I159" s="632"/>
      <c r="J159" s="633"/>
      <c r="K159" s="27" t="str">
        <f>+IF(L159=""," ",VLOOKUP(L159,Listas!$K$19:$L$20,2,FALSE))</f>
        <v xml:space="preserve"> </v>
      </c>
      <c r="L159" s="434"/>
      <c r="M159" s="428" t="str">
        <f>+IFERROR(VLOOKUP(N159,PUC!$B$3:$C$800,2,FALSE),"")</f>
        <v/>
      </c>
      <c r="N159" s="385"/>
      <c r="O159" s="426" t="str">
        <f>+IF(P159=""," ",VLOOKUP(P159,Listas!$B$6:$C$15,2,FALSE))</f>
        <v xml:space="preserve"> </v>
      </c>
      <c r="P159" s="385"/>
      <c r="Q159" s="399"/>
      <c r="R159" s="19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1"/>
    </row>
    <row r="160" spans="1:29" s="82" customFormat="1" ht="34.5" customHeight="1">
      <c r="A160" s="15"/>
      <c r="B160" s="463" t="s">
        <v>206</v>
      </c>
      <c r="C160" s="459" t="s">
        <v>544</v>
      </c>
      <c r="D160" s="34"/>
      <c r="E160" s="35"/>
      <c r="F160" s="631"/>
      <c r="G160" s="632"/>
      <c r="H160" s="632"/>
      <c r="I160" s="632"/>
      <c r="J160" s="633"/>
      <c r="K160" s="27" t="str">
        <f>+IF(L160=""," ",VLOOKUP(L160,Listas!$K$19:$L$20,2,FALSE))</f>
        <v xml:space="preserve"> </v>
      </c>
      <c r="L160" s="434"/>
      <c r="M160" s="428" t="str">
        <f>+IFERROR(VLOOKUP(N160,PUC!$B$3:$C$800,2,FALSE),"")</f>
        <v/>
      </c>
      <c r="N160" s="385"/>
      <c r="O160" s="426" t="str">
        <f>+IF(P160=""," ",VLOOKUP(P160,Listas!$B$6:$C$15,2,FALSE))</f>
        <v xml:space="preserve"> </v>
      </c>
      <c r="P160" s="385"/>
      <c r="Q160" s="399"/>
      <c r="R160" s="19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1"/>
    </row>
    <row r="161" spans="1:30" s="82" customFormat="1" ht="34.5" customHeight="1">
      <c r="A161" s="15"/>
      <c r="B161" s="463" t="s">
        <v>206</v>
      </c>
      <c r="C161" s="459" t="s">
        <v>544</v>
      </c>
      <c r="D161" s="34"/>
      <c r="E161" s="35"/>
      <c r="F161" s="631"/>
      <c r="G161" s="632"/>
      <c r="H161" s="632"/>
      <c r="I161" s="632"/>
      <c r="J161" s="633"/>
      <c r="K161" s="27" t="str">
        <f>+IF(L161=""," ",VLOOKUP(L161,Listas!$K$19:$L$20,2,FALSE))</f>
        <v xml:space="preserve"> </v>
      </c>
      <c r="L161" s="434"/>
      <c r="M161" s="428" t="str">
        <f>+IFERROR(VLOOKUP(N161,PUC!$B$3:$C$800,2,FALSE),"")</f>
        <v/>
      </c>
      <c r="N161" s="385"/>
      <c r="O161" s="426" t="str">
        <f>+IF(P161=""," ",VLOOKUP(P161,Listas!$B$6:$C$15,2,FALSE))</f>
        <v xml:space="preserve"> </v>
      </c>
      <c r="P161" s="385"/>
      <c r="Q161" s="399"/>
      <c r="R161" s="19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1"/>
    </row>
    <row r="162" spans="1:30" s="82" customFormat="1" ht="34.5" customHeight="1">
      <c r="A162" s="15"/>
      <c r="B162" s="463" t="s">
        <v>206</v>
      </c>
      <c r="C162" s="459" t="s">
        <v>544</v>
      </c>
      <c r="D162" s="34"/>
      <c r="E162" s="35"/>
      <c r="F162" s="631"/>
      <c r="G162" s="632"/>
      <c r="H162" s="632"/>
      <c r="I162" s="632"/>
      <c r="J162" s="633"/>
      <c r="K162" s="27" t="str">
        <f>+IF(L162=""," ",VLOOKUP(L162,Listas!$K$19:$L$20,2,FALSE))</f>
        <v xml:space="preserve"> </v>
      </c>
      <c r="L162" s="434"/>
      <c r="M162" s="428" t="str">
        <f>+IFERROR(VLOOKUP(N162,PUC!$B$3:$C$800,2,FALSE),"")</f>
        <v/>
      </c>
      <c r="N162" s="385"/>
      <c r="O162" s="426" t="str">
        <f>+IF(P162=""," ",VLOOKUP(P162,Listas!$B$6:$C$15,2,FALSE))</f>
        <v xml:space="preserve"> </v>
      </c>
      <c r="P162" s="385"/>
      <c r="Q162" s="399"/>
      <c r="R162" s="19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1"/>
    </row>
    <row r="163" spans="1:30" s="82" customFormat="1" ht="34.5" customHeight="1">
      <c r="A163" s="15"/>
      <c r="B163" s="463" t="s">
        <v>206</v>
      </c>
      <c r="C163" s="459" t="s">
        <v>544</v>
      </c>
      <c r="D163" s="34"/>
      <c r="E163" s="35"/>
      <c r="F163" s="631"/>
      <c r="G163" s="632"/>
      <c r="H163" s="632"/>
      <c r="I163" s="632"/>
      <c r="J163" s="633"/>
      <c r="K163" s="27" t="str">
        <f>+IF(L163=""," ",VLOOKUP(L163,Listas!$K$19:$L$20,2,FALSE))</f>
        <v xml:space="preserve"> </v>
      </c>
      <c r="L163" s="434"/>
      <c r="M163" s="428" t="str">
        <f>+IFERROR(VLOOKUP(N163,PUC!$B$3:$C$800,2,FALSE),"")</f>
        <v/>
      </c>
      <c r="N163" s="385"/>
      <c r="O163" s="426" t="str">
        <f>+IF(P163=""," ",VLOOKUP(P163,Listas!$B$6:$C$15,2,FALSE))</f>
        <v xml:space="preserve"> </v>
      </c>
      <c r="P163" s="385"/>
      <c r="Q163" s="399"/>
      <c r="R163" s="19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1"/>
    </row>
    <row r="164" spans="1:30" s="82" customFormat="1" ht="34.5" customHeight="1">
      <c r="A164" s="15"/>
      <c r="B164" s="463" t="s">
        <v>206</v>
      </c>
      <c r="C164" s="459" t="s">
        <v>544</v>
      </c>
      <c r="D164" s="34"/>
      <c r="E164" s="35"/>
      <c r="F164" s="588"/>
      <c r="G164" s="575"/>
      <c r="H164" s="575"/>
      <c r="I164" s="575"/>
      <c r="J164" s="576"/>
      <c r="K164" s="27" t="str">
        <f>+IF(L164=""," ",VLOOKUP(L164,Listas!$K$19:$L$20,2,FALSE))</f>
        <v xml:space="preserve"> </v>
      </c>
      <c r="L164" s="434"/>
      <c r="M164" s="428" t="str">
        <f>+IFERROR(VLOOKUP(N164,PUC!$B$3:$C$800,2,FALSE),"")</f>
        <v/>
      </c>
      <c r="N164" s="385"/>
      <c r="O164" s="426" t="str">
        <f>+IF(P164=""," ",VLOOKUP(P164,Listas!$B$6:$C$15,2,FALSE))</f>
        <v xml:space="preserve"> </v>
      </c>
      <c r="P164" s="385"/>
      <c r="Q164" s="399"/>
      <c r="R164" s="19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1"/>
    </row>
    <row r="165" spans="1:30" s="82" customFormat="1" ht="34.5" customHeight="1">
      <c r="A165" s="15"/>
      <c r="B165" s="463" t="s">
        <v>206</v>
      </c>
      <c r="C165" s="459" t="s">
        <v>544</v>
      </c>
      <c r="D165" s="70"/>
      <c r="E165" s="71"/>
      <c r="F165" s="588"/>
      <c r="G165" s="575"/>
      <c r="H165" s="575"/>
      <c r="I165" s="575"/>
      <c r="J165" s="576"/>
      <c r="K165" s="27" t="str">
        <f>+IF(L165=""," ",VLOOKUP(L165,Listas!$K$19:$L$20,2,FALSE))</f>
        <v xml:space="preserve"> </v>
      </c>
      <c r="L165" s="434"/>
      <c r="M165" s="428" t="str">
        <f>+IFERROR(VLOOKUP(N165,PUC!$B$3:$C$800,2,FALSE),"")</f>
        <v/>
      </c>
      <c r="N165" s="385"/>
      <c r="O165" s="426" t="str">
        <f>+IF(P165=""," ",VLOOKUP(P165,Listas!$B$6:$C$15,2,FALSE))</f>
        <v xml:space="preserve"> </v>
      </c>
      <c r="P165" s="385"/>
      <c r="Q165" s="401"/>
      <c r="R165" s="29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1"/>
    </row>
    <row r="166" spans="1:30" s="83" customFormat="1" ht="34.5" customHeight="1">
      <c r="A166" s="15"/>
      <c r="B166" s="463" t="s">
        <v>206</v>
      </c>
      <c r="C166" s="459" t="s">
        <v>544</v>
      </c>
      <c r="D166" s="70"/>
      <c r="E166" s="71"/>
      <c r="F166" s="588"/>
      <c r="G166" s="575"/>
      <c r="H166" s="575"/>
      <c r="I166" s="575"/>
      <c r="J166" s="576"/>
      <c r="K166" s="27" t="str">
        <f>+IF(L166=""," ",VLOOKUP(L166,Listas!$K$19:$L$20,2,FALSE))</f>
        <v xml:space="preserve"> </v>
      </c>
      <c r="L166" s="434"/>
      <c r="M166" s="428" t="str">
        <f>+IFERROR(VLOOKUP(N166,PUC!$B$3:$C$800,2,FALSE),"")</f>
        <v/>
      </c>
      <c r="N166" s="385"/>
      <c r="O166" s="426" t="str">
        <f>+IF(P166=""," ",VLOOKUP(P166,Listas!$B$6:$C$15,2,FALSE))</f>
        <v xml:space="preserve"> </v>
      </c>
      <c r="P166" s="385"/>
      <c r="Q166" s="401"/>
      <c r="R166" s="29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1"/>
      <c r="AD166" s="82"/>
    </row>
    <row r="167" spans="1:30" s="83" customFormat="1" ht="34.5" customHeight="1" thickBot="1">
      <c r="A167" s="15"/>
      <c r="B167" s="464" t="s">
        <v>206</v>
      </c>
      <c r="C167" s="461" t="s">
        <v>544</v>
      </c>
      <c r="D167" s="36"/>
      <c r="E167" s="37"/>
      <c r="F167" s="592"/>
      <c r="G167" s="593"/>
      <c r="H167" s="593"/>
      <c r="I167" s="593"/>
      <c r="J167" s="594"/>
      <c r="K167" s="390" t="str">
        <f>+IF(L167=""," ",VLOOKUP(L167,Listas!$K$19:$L$20,2,FALSE))</f>
        <v xml:space="preserve"> </v>
      </c>
      <c r="L167" s="436"/>
      <c r="M167" s="430" t="str">
        <f>+IFERROR(VLOOKUP(N167,PUC!$B$3:$C$800,2,FALSE),"")</f>
        <v/>
      </c>
      <c r="N167" s="391"/>
      <c r="O167" s="426" t="str">
        <f>+IF(P167=""," ",VLOOKUP(P167,Listas!$B$6:$C$15,2,FALSE))</f>
        <v xml:space="preserve"> </v>
      </c>
      <c r="P167" s="385"/>
      <c r="Q167" s="400"/>
      <c r="R167" s="22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4"/>
      <c r="AD167" s="82"/>
    </row>
    <row r="168" spans="1:30" s="83" customFormat="1" ht="34.5" customHeight="1">
      <c r="A168" s="15"/>
      <c r="B168" s="462" t="s">
        <v>545</v>
      </c>
      <c r="C168" s="457" t="s">
        <v>548</v>
      </c>
      <c r="D168" s="661"/>
      <c r="E168" s="616"/>
      <c r="F168" s="652"/>
      <c r="G168" s="620"/>
      <c r="H168" s="620"/>
      <c r="I168" s="620"/>
      <c r="J168" s="621"/>
      <c r="K168" s="25"/>
      <c r="L168" s="435"/>
      <c r="M168" s="26"/>
      <c r="N168" s="384"/>
      <c r="O168" s="402"/>
      <c r="P168" s="384"/>
      <c r="Q168" s="399"/>
      <c r="R168" s="16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8"/>
      <c r="AD168" s="82"/>
    </row>
    <row r="169" spans="1:30" s="83" customFormat="1" ht="34.5" customHeight="1">
      <c r="A169" s="15"/>
      <c r="B169" s="463" t="s">
        <v>545</v>
      </c>
      <c r="C169" s="459" t="s">
        <v>548</v>
      </c>
      <c r="D169" s="662"/>
      <c r="E169" s="617"/>
      <c r="F169" s="588"/>
      <c r="G169" s="575"/>
      <c r="H169" s="575"/>
      <c r="I169" s="575"/>
      <c r="J169" s="576"/>
      <c r="K169" s="27"/>
      <c r="L169" s="434"/>
      <c r="M169" s="28"/>
      <c r="N169" s="385"/>
      <c r="O169" s="403"/>
      <c r="P169" s="385"/>
      <c r="Q169" s="399"/>
      <c r="R169" s="19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1"/>
      <c r="AD169" s="82"/>
    </row>
    <row r="170" spans="1:30" s="83" customFormat="1" ht="34.5" customHeight="1">
      <c r="A170" s="15"/>
      <c r="B170" s="463" t="s">
        <v>545</v>
      </c>
      <c r="C170" s="459" t="s">
        <v>548</v>
      </c>
      <c r="D170" s="662"/>
      <c r="E170" s="617"/>
      <c r="F170" s="588"/>
      <c r="G170" s="575"/>
      <c r="H170" s="575"/>
      <c r="I170" s="575"/>
      <c r="J170" s="576"/>
      <c r="K170" s="27"/>
      <c r="L170" s="434"/>
      <c r="M170" s="28"/>
      <c r="N170" s="385"/>
      <c r="O170" s="403"/>
      <c r="P170" s="385"/>
      <c r="Q170" s="399"/>
      <c r="R170" s="19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1"/>
      <c r="AD170" s="82"/>
    </row>
    <row r="171" spans="1:30" s="83" customFormat="1" ht="34.5" customHeight="1">
      <c r="A171" s="15"/>
      <c r="B171" s="463" t="s">
        <v>545</v>
      </c>
      <c r="C171" s="459" t="s">
        <v>548</v>
      </c>
      <c r="D171" s="662"/>
      <c r="E171" s="617"/>
      <c r="F171" s="588"/>
      <c r="G171" s="575"/>
      <c r="H171" s="575"/>
      <c r="I171" s="575"/>
      <c r="J171" s="576"/>
      <c r="K171" s="27"/>
      <c r="L171" s="434"/>
      <c r="M171" s="28"/>
      <c r="N171" s="385"/>
      <c r="O171" s="403"/>
      <c r="P171" s="385"/>
      <c r="Q171" s="399"/>
      <c r="R171" s="19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1"/>
      <c r="AD171" s="82"/>
    </row>
    <row r="172" spans="1:30" s="83" customFormat="1" ht="34.5" customHeight="1">
      <c r="A172" s="15"/>
      <c r="B172" s="463" t="s">
        <v>545</v>
      </c>
      <c r="C172" s="459" t="s">
        <v>548</v>
      </c>
      <c r="D172" s="662"/>
      <c r="E172" s="617"/>
      <c r="F172" s="588"/>
      <c r="G172" s="575"/>
      <c r="H172" s="575"/>
      <c r="I172" s="575"/>
      <c r="J172" s="576"/>
      <c r="K172" s="27"/>
      <c r="L172" s="434"/>
      <c r="M172" s="28"/>
      <c r="N172" s="385"/>
      <c r="O172" s="403"/>
      <c r="P172" s="385"/>
      <c r="Q172" s="399"/>
      <c r="R172" s="19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1"/>
      <c r="AD172" s="82"/>
    </row>
    <row r="173" spans="1:30" s="83" customFormat="1" ht="34.5" customHeight="1">
      <c r="A173" s="15"/>
      <c r="B173" s="463" t="s">
        <v>545</v>
      </c>
      <c r="C173" s="459" t="s">
        <v>548</v>
      </c>
      <c r="D173" s="662"/>
      <c r="E173" s="617"/>
      <c r="F173" s="588"/>
      <c r="G173" s="575"/>
      <c r="H173" s="575"/>
      <c r="I173" s="575"/>
      <c r="J173" s="576"/>
      <c r="K173" s="27"/>
      <c r="L173" s="434"/>
      <c r="M173" s="28"/>
      <c r="N173" s="385"/>
      <c r="O173" s="403"/>
      <c r="P173" s="385"/>
      <c r="Q173" s="399"/>
      <c r="R173" s="19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1"/>
      <c r="AD173" s="82"/>
    </row>
    <row r="174" spans="1:30" s="83" customFormat="1" ht="34.5" customHeight="1">
      <c r="A174" s="15"/>
      <c r="B174" s="463" t="s">
        <v>545</v>
      </c>
      <c r="C174" s="459" t="s">
        <v>548</v>
      </c>
      <c r="D174" s="662"/>
      <c r="E174" s="617"/>
      <c r="F174" s="588"/>
      <c r="G174" s="575"/>
      <c r="H174" s="575"/>
      <c r="I174" s="575"/>
      <c r="J174" s="576"/>
      <c r="K174" s="27"/>
      <c r="L174" s="434"/>
      <c r="M174" s="28"/>
      <c r="N174" s="385"/>
      <c r="O174" s="403"/>
      <c r="P174" s="385"/>
      <c r="Q174" s="399"/>
      <c r="R174" s="19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1"/>
      <c r="AD174" s="82"/>
    </row>
    <row r="175" spans="1:30" s="83" customFormat="1" ht="34.5" customHeight="1">
      <c r="A175" s="15"/>
      <c r="B175" s="463" t="s">
        <v>545</v>
      </c>
      <c r="C175" s="459" t="s">
        <v>548</v>
      </c>
      <c r="D175" s="662"/>
      <c r="E175" s="617"/>
      <c r="F175" s="588"/>
      <c r="G175" s="575"/>
      <c r="H175" s="575"/>
      <c r="I175" s="575"/>
      <c r="J175" s="576"/>
      <c r="K175" s="27"/>
      <c r="L175" s="434"/>
      <c r="M175" s="28"/>
      <c r="N175" s="385"/>
      <c r="O175" s="403"/>
      <c r="P175" s="385"/>
      <c r="Q175" s="399"/>
      <c r="R175" s="19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1"/>
      <c r="AD175" s="82"/>
    </row>
    <row r="176" spans="1:30" s="83" customFormat="1" ht="34.5" customHeight="1">
      <c r="A176" s="15"/>
      <c r="B176" s="463" t="s">
        <v>545</v>
      </c>
      <c r="C176" s="459" t="s">
        <v>548</v>
      </c>
      <c r="D176" s="662"/>
      <c r="E176" s="617"/>
      <c r="F176" s="588"/>
      <c r="G176" s="575"/>
      <c r="H176" s="575"/>
      <c r="I176" s="575"/>
      <c r="J176" s="576"/>
      <c r="K176" s="27"/>
      <c r="L176" s="434"/>
      <c r="M176" s="28"/>
      <c r="N176" s="385"/>
      <c r="O176" s="403"/>
      <c r="P176" s="385"/>
      <c r="Q176" s="399"/>
      <c r="R176" s="19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1"/>
      <c r="AD176" s="82"/>
    </row>
    <row r="177" spans="1:32" s="83" customFormat="1" ht="37.5" customHeight="1" thickBot="1">
      <c r="A177" s="15"/>
      <c r="B177" s="464" t="s">
        <v>545</v>
      </c>
      <c r="C177" s="461" t="s">
        <v>548</v>
      </c>
      <c r="D177" s="663"/>
      <c r="E177" s="618"/>
      <c r="F177" s="592"/>
      <c r="G177" s="593"/>
      <c r="H177" s="593"/>
      <c r="I177" s="593"/>
      <c r="J177" s="594"/>
      <c r="K177" s="390"/>
      <c r="L177" s="436"/>
      <c r="M177" s="392"/>
      <c r="N177" s="391"/>
      <c r="O177" s="404"/>
      <c r="P177" s="391"/>
      <c r="Q177" s="400"/>
      <c r="R177" s="22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4"/>
      <c r="AD177" s="82"/>
    </row>
    <row r="178" spans="1:32" ht="46.5" customHeight="1" thickBot="1">
      <c r="A178" s="38"/>
      <c r="B178" s="465"/>
      <c r="C178" s="466"/>
      <c r="D178" s="39"/>
      <c r="E178" s="40"/>
      <c r="F178" s="39"/>
      <c r="G178" s="39"/>
      <c r="H178" s="39"/>
      <c r="I178" s="39"/>
      <c r="J178" s="39"/>
      <c r="K178" s="41"/>
      <c r="L178" s="437"/>
      <c r="M178" s="42"/>
      <c r="N178" s="386"/>
      <c r="O178" s="637" t="s">
        <v>21</v>
      </c>
      <c r="P178" s="638"/>
      <c r="Q178" s="448">
        <f>+SUM(Q16:Q177)</f>
        <v>22628000</v>
      </c>
    </row>
    <row r="179" spans="1:32" ht="13.5" customHeight="1" thickBot="1">
      <c r="A179" s="10"/>
      <c r="B179" s="467"/>
      <c r="C179" s="468"/>
      <c r="D179" s="44"/>
      <c r="E179" s="45"/>
      <c r="F179" s="44"/>
      <c r="G179" s="44"/>
      <c r="H179" s="44"/>
      <c r="I179" s="44"/>
      <c r="J179" s="44"/>
      <c r="K179" s="46"/>
      <c r="L179" s="438"/>
      <c r="M179" s="47"/>
      <c r="N179" s="45"/>
      <c r="O179" s="48"/>
      <c r="P179" s="393"/>
      <c r="Q179" s="49"/>
    </row>
    <row r="180" spans="1:32" s="85" customFormat="1" ht="19.5" customHeight="1">
      <c r="A180" s="50"/>
      <c r="B180" s="469"/>
      <c r="C180" s="470"/>
      <c r="D180" s="52"/>
      <c r="E180" s="53"/>
      <c r="F180" s="51"/>
      <c r="G180" s="52"/>
      <c r="H180" s="52"/>
      <c r="I180" s="52"/>
      <c r="J180" s="52"/>
      <c r="K180" s="52"/>
      <c r="L180" s="439"/>
      <c r="M180" s="52"/>
      <c r="N180" s="387"/>
      <c r="O180" s="55"/>
      <c r="P180" s="394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4"/>
      <c r="AD180" s="74"/>
      <c r="AE180" s="73"/>
    </row>
    <row r="181" spans="1:32" s="85" customFormat="1" ht="19.5" customHeight="1">
      <c r="A181" s="50"/>
      <c r="B181" s="471" t="s">
        <v>19</v>
      </c>
      <c r="C181" s="472"/>
      <c r="D181" s="56"/>
      <c r="E181" s="57"/>
      <c r="F181" s="58" t="s">
        <v>155</v>
      </c>
      <c r="G181" s="58"/>
      <c r="H181" s="58"/>
      <c r="I181" s="58"/>
      <c r="J181" s="58"/>
      <c r="K181" s="58"/>
      <c r="L181" s="440"/>
      <c r="M181" s="58"/>
      <c r="N181" s="388"/>
      <c r="O181" s="59" t="s">
        <v>20</v>
      </c>
      <c r="P181" s="395"/>
      <c r="Q181" s="59"/>
      <c r="R181" s="59"/>
      <c r="S181" s="59"/>
      <c r="T181" s="60"/>
      <c r="U181" s="60"/>
      <c r="V181" s="60"/>
      <c r="W181" s="60"/>
      <c r="X181" s="60"/>
      <c r="Y181" s="60"/>
      <c r="Z181" s="60"/>
      <c r="AA181" s="60"/>
      <c r="AB181" s="60"/>
      <c r="AC181" s="61"/>
      <c r="AD181" s="74"/>
      <c r="AE181" s="73"/>
      <c r="AF181" s="73"/>
    </row>
    <row r="182" spans="1:32" s="85" customFormat="1" ht="19.5" customHeight="1">
      <c r="A182" s="50"/>
      <c r="B182" s="473" t="str">
        <f>+INGRESOS!A125</f>
        <v xml:space="preserve">NOMBRE:  </v>
      </c>
      <c r="C182" s="474"/>
      <c r="D182" s="62"/>
      <c r="E182" s="63"/>
      <c r="F182" s="381" t="str">
        <f>+INGRESOS!E125</f>
        <v xml:space="preserve">NOMBRE: </v>
      </c>
      <c r="G182" s="62"/>
      <c r="H182" s="62"/>
      <c r="I182" s="62"/>
      <c r="J182" s="62"/>
      <c r="K182" s="62"/>
      <c r="L182" s="441"/>
      <c r="M182" s="62"/>
      <c r="N182" s="63"/>
      <c r="O182" s="382" t="str">
        <f>+INGRESOS!I125</f>
        <v>NOMBRE: JAIME ALONSO VELEZ MAZO</v>
      </c>
      <c r="P182" s="396"/>
      <c r="Q182" s="64"/>
      <c r="R182" s="64"/>
      <c r="S182" s="64"/>
      <c r="T182" s="60"/>
      <c r="U182" s="60"/>
      <c r="V182" s="60"/>
      <c r="W182" s="60"/>
      <c r="X182" s="60"/>
      <c r="Y182" s="60"/>
      <c r="Z182" s="60"/>
      <c r="AA182" s="60"/>
      <c r="AB182" s="60"/>
      <c r="AC182" s="61"/>
      <c r="AD182" s="74"/>
      <c r="AE182" s="73"/>
      <c r="AF182" s="73"/>
    </row>
    <row r="183" spans="1:32" s="85" customFormat="1" ht="19.5" customHeight="1">
      <c r="A183" s="50"/>
      <c r="B183" s="473" t="str">
        <f>+INGRESOS!A126</f>
        <v xml:space="preserve">CARGO:  </v>
      </c>
      <c r="C183" s="474"/>
      <c r="D183" s="62"/>
      <c r="E183" s="63"/>
      <c r="F183" s="381" t="str">
        <f>+INGRESOS!E126</f>
        <v xml:space="preserve">CARGO: </v>
      </c>
      <c r="G183" s="62"/>
      <c r="H183" s="62"/>
      <c r="I183" s="62"/>
      <c r="J183" s="62"/>
      <c r="K183" s="62"/>
      <c r="L183" s="441"/>
      <c r="M183" s="62"/>
      <c r="N183" s="63"/>
      <c r="O183" s="382" t="str">
        <f>+INGRESOS!I126</f>
        <v>CARGO: Coordinador de Presupuesto</v>
      </c>
      <c r="P183" s="396"/>
      <c r="Q183" s="64"/>
      <c r="R183" s="64"/>
      <c r="S183" s="64"/>
      <c r="T183" s="60"/>
      <c r="U183" s="60"/>
      <c r="V183" s="60"/>
      <c r="W183" s="60"/>
      <c r="X183" s="60"/>
      <c r="Y183" s="60"/>
      <c r="Z183" s="60"/>
      <c r="AA183" s="60"/>
      <c r="AB183" s="60"/>
      <c r="AC183" s="61"/>
      <c r="AD183" s="74"/>
      <c r="AE183" s="73"/>
      <c r="AF183" s="73"/>
    </row>
    <row r="184" spans="1:32" ht="19.5" customHeight="1">
      <c r="A184" s="10"/>
      <c r="B184" s="473" t="str">
        <f>+INGRESOS!A127</f>
        <v xml:space="preserve">FECHA: </v>
      </c>
      <c r="C184" s="474"/>
      <c r="D184" s="62"/>
      <c r="E184" s="63"/>
      <c r="F184" s="381" t="str">
        <f>+INGRESOS!E127</f>
        <v xml:space="preserve">FECHA: </v>
      </c>
      <c r="G184" s="62"/>
      <c r="H184" s="62"/>
      <c r="I184" s="62"/>
      <c r="J184" s="62"/>
      <c r="K184" s="62"/>
      <c r="L184" s="441"/>
      <c r="M184" s="62"/>
      <c r="N184" s="63"/>
      <c r="O184" s="382" t="str">
        <f>+INGRESOS!I127</f>
        <v xml:space="preserve">FECHA: </v>
      </c>
      <c r="P184" s="396"/>
      <c r="Q184" s="64"/>
      <c r="R184" s="64"/>
      <c r="S184" s="64"/>
      <c r="T184" s="60"/>
      <c r="U184" s="60"/>
      <c r="V184" s="60"/>
      <c r="W184" s="60"/>
      <c r="X184" s="60"/>
      <c r="Y184" s="60"/>
      <c r="Z184" s="60"/>
      <c r="AA184" s="60"/>
      <c r="AB184" s="60"/>
      <c r="AC184" s="61"/>
    </row>
    <row r="185" spans="1:32" ht="15.75" thickBot="1">
      <c r="A185" s="10"/>
      <c r="B185" s="475"/>
      <c r="C185" s="476"/>
      <c r="D185" s="66"/>
      <c r="E185" s="67"/>
      <c r="F185" s="65"/>
      <c r="G185" s="66"/>
      <c r="H185" s="66"/>
      <c r="I185" s="66"/>
      <c r="J185" s="66"/>
      <c r="K185" s="66"/>
      <c r="L185" s="442"/>
      <c r="M185" s="66"/>
      <c r="N185" s="389"/>
      <c r="O185" s="69"/>
      <c r="P185" s="397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8"/>
    </row>
  </sheetData>
  <mergeCells count="215">
    <mergeCell ref="G55:J55"/>
    <mergeCell ref="G56:J56"/>
    <mergeCell ref="G57:J57"/>
    <mergeCell ref="D16:D25"/>
    <mergeCell ref="E16:E25"/>
    <mergeCell ref="D26:D52"/>
    <mergeCell ref="F127:J127"/>
    <mergeCell ref="F104:J104"/>
    <mergeCell ref="F105:J105"/>
    <mergeCell ref="F106:J106"/>
    <mergeCell ref="E26:E52"/>
    <mergeCell ref="D53:D77"/>
    <mergeCell ref="E53:E77"/>
    <mergeCell ref="D78:D87"/>
    <mergeCell ref="E78:E87"/>
    <mergeCell ref="D88:D97"/>
    <mergeCell ref="E88:E97"/>
    <mergeCell ref="D98:D107"/>
    <mergeCell ref="E98:E107"/>
    <mergeCell ref="D124:D133"/>
    <mergeCell ref="E124:E133"/>
    <mergeCell ref="F129:J129"/>
    <mergeCell ref="F130:J130"/>
    <mergeCell ref="G17:J17"/>
    <mergeCell ref="G27:J27"/>
    <mergeCell ref="F18:J18"/>
    <mergeCell ref="F19:J19"/>
    <mergeCell ref="D168:D177"/>
    <mergeCell ref="E168:E177"/>
    <mergeCell ref="F172:J172"/>
    <mergeCell ref="F173:J173"/>
    <mergeCell ref="F174:J174"/>
    <mergeCell ref="F175:J175"/>
    <mergeCell ref="F176:J176"/>
    <mergeCell ref="F78:J78"/>
    <mergeCell ref="F98:J98"/>
    <mergeCell ref="F99:J99"/>
    <mergeCell ref="F100:J100"/>
    <mergeCell ref="F83:J83"/>
    <mergeCell ref="F84:J84"/>
    <mergeCell ref="F85:J85"/>
    <mergeCell ref="F86:J86"/>
    <mergeCell ref="F87:J87"/>
    <mergeCell ref="F92:J92"/>
    <mergeCell ref="F93:J93"/>
    <mergeCell ref="F94:J94"/>
    <mergeCell ref="F95:J95"/>
    <mergeCell ref="F96:J96"/>
    <mergeCell ref="F97:J97"/>
    <mergeCell ref="F107:J107"/>
    <mergeCell ref="F128:J128"/>
    <mergeCell ref="F26:J26"/>
    <mergeCell ref="F50:J50"/>
    <mergeCell ref="F149:J149"/>
    <mergeCell ref="F151:J151"/>
    <mergeCell ref="F146:J146"/>
    <mergeCell ref="F123:J123"/>
    <mergeCell ref="F124:J124"/>
    <mergeCell ref="F125:J125"/>
    <mergeCell ref="F126:J126"/>
    <mergeCell ref="F133:J133"/>
    <mergeCell ref="F131:J131"/>
    <mergeCell ref="F132:J132"/>
    <mergeCell ref="F115:J115"/>
    <mergeCell ref="G28:J28"/>
    <mergeCell ref="G29:J29"/>
    <mergeCell ref="G30:J30"/>
    <mergeCell ref="G111:J111"/>
    <mergeCell ref="G112:J112"/>
    <mergeCell ref="G113:J113"/>
    <mergeCell ref="G114:J114"/>
    <mergeCell ref="G116:J116"/>
    <mergeCell ref="A1:AC1"/>
    <mergeCell ref="B2:AC2"/>
    <mergeCell ref="B3:AC3"/>
    <mergeCell ref="N10:AC11"/>
    <mergeCell ref="A4:Q4"/>
    <mergeCell ref="A5:Q5"/>
    <mergeCell ref="G6:N6"/>
    <mergeCell ref="F168:J168"/>
    <mergeCell ref="F169:J169"/>
    <mergeCell ref="F157:J157"/>
    <mergeCell ref="F16:J16"/>
    <mergeCell ref="F150:J150"/>
    <mergeCell ref="F159:J159"/>
    <mergeCell ref="F166:J166"/>
    <mergeCell ref="F160:J160"/>
    <mergeCell ref="F153:J153"/>
    <mergeCell ref="F158:J158"/>
    <mergeCell ref="F23:J23"/>
    <mergeCell ref="F24:J24"/>
    <mergeCell ref="F25:J25"/>
    <mergeCell ref="F51:J51"/>
    <mergeCell ref="F52:J52"/>
    <mergeCell ref="F53:J53"/>
    <mergeCell ref="F152:J152"/>
    <mergeCell ref="O178:P178"/>
    <mergeCell ref="F144:J144"/>
    <mergeCell ref="F145:J145"/>
    <mergeCell ref="F167:J167"/>
    <mergeCell ref="F177:J177"/>
    <mergeCell ref="F161:J161"/>
    <mergeCell ref="F162:J162"/>
    <mergeCell ref="F163:J163"/>
    <mergeCell ref="F156:J156"/>
    <mergeCell ref="F155:J155"/>
    <mergeCell ref="F170:J170"/>
    <mergeCell ref="F171:J171"/>
    <mergeCell ref="F154:J154"/>
    <mergeCell ref="F164:J164"/>
    <mergeCell ref="F165:J165"/>
    <mergeCell ref="F147:J147"/>
    <mergeCell ref="B13:C14"/>
    <mergeCell ref="A7:Q7"/>
    <mergeCell ref="A12:Q12"/>
    <mergeCell ref="D13:E14"/>
    <mergeCell ref="K13:Q13"/>
    <mergeCell ref="M14:N14"/>
    <mergeCell ref="L9:M9"/>
    <mergeCell ref="L10:M11"/>
    <mergeCell ref="F148:J148"/>
    <mergeCell ref="F8:K9"/>
    <mergeCell ref="L8:AC8"/>
    <mergeCell ref="T14:T15"/>
    <mergeCell ref="U14:U15"/>
    <mergeCell ref="V14:V15"/>
    <mergeCell ref="AB14:AB15"/>
    <mergeCell ref="AC14:AC15"/>
    <mergeCell ref="R13:AC13"/>
    <mergeCell ref="N9:AC9"/>
    <mergeCell ref="R14:R15"/>
    <mergeCell ref="S14:S15"/>
    <mergeCell ref="O14:P14"/>
    <mergeCell ref="Q14:Q15"/>
    <mergeCell ref="F13:J15"/>
    <mergeCell ref="K14:L14"/>
    <mergeCell ref="F141:J141"/>
    <mergeCell ref="D108:D123"/>
    <mergeCell ref="E108:E123"/>
    <mergeCell ref="F139:J139"/>
    <mergeCell ref="F140:J140"/>
    <mergeCell ref="F75:J75"/>
    <mergeCell ref="F76:J76"/>
    <mergeCell ref="F136:J136"/>
    <mergeCell ref="F134:J134"/>
    <mergeCell ref="F101:J101"/>
    <mergeCell ref="F102:J102"/>
    <mergeCell ref="F88:J88"/>
    <mergeCell ref="F89:J89"/>
    <mergeCell ref="F90:J90"/>
    <mergeCell ref="F91:J91"/>
    <mergeCell ref="F79:J79"/>
    <mergeCell ref="F80:J80"/>
    <mergeCell ref="F81:J81"/>
    <mergeCell ref="F82:J82"/>
    <mergeCell ref="G109:J109"/>
    <mergeCell ref="G110:J110"/>
    <mergeCell ref="O6:P6"/>
    <mergeCell ref="Q6:AC6"/>
    <mergeCell ref="F137:J137"/>
    <mergeCell ref="F138:J138"/>
    <mergeCell ref="F142:J142"/>
    <mergeCell ref="F143:J143"/>
    <mergeCell ref="F103:J103"/>
    <mergeCell ref="F62:J62"/>
    <mergeCell ref="F77:J77"/>
    <mergeCell ref="F20:J20"/>
    <mergeCell ref="F21:J21"/>
    <mergeCell ref="F22:J22"/>
    <mergeCell ref="F58:J58"/>
    <mergeCell ref="F60:J60"/>
    <mergeCell ref="AA14:AA15"/>
    <mergeCell ref="W14:W15"/>
    <mergeCell ref="X14:X15"/>
    <mergeCell ref="Y14:Y15"/>
    <mergeCell ref="Z14:Z15"/>
    <mergeCell ref="B6:F6"/>
    <mergeCell ref="B8:E9"/>
    <mergeCell ref="F135:J135"/>
    <mergeCell ref="D134:D143"/>
    <mergeCell ref="E134:E143"/>
    <mergeCell ref="G117:J117"/>
    <mergeCell ref="G118:J118"/>
    <mergeCell ref="G119:J119"/>
    <mergeCell ref="G120:J120"/>
    <mergeCell ref="G121:J121"/>
    <mergeCell ref="G122:J122"/>
    <mergeCell ref="F31:J31"/>
    <mergeCell ref="G32:J32"/>
    <mergeCell ref="F33:J33"/>
    <mergeCell ref="G34:J34"/>
    <mergeCell ref="F35:J35"/>
    <mergeCell ref="G36:J36"/>
    <mergeCell ref="G45:J45"/>
    <mergeCell ref="G47:J47"/>
    <mergeCell ref="G48:J48"/>
    <mergeCell ref="G49:J49"/>
    <mergeCell ref="G37:J37"/>
    <mergeCell ref="G38:J38"/>
    <mergeCell ref="G39:J39"/>
    <mergeCell ref="G40:J40"/>
    <mergeCell ref="G41:J41"/>
    <mergeCell ref="G42:J42"/>
    <mergeCell ref="F108:J108"/>
    <mergeCell ref="G67:J67"/>
    <mergeCell ref="G68:J68"/>
    <mergeCell ref="F46:J46"/>
    <mergeCell ref="G43:J44"/>
    <mergeCell ref="G54:J54"/>
    <mergeCell ref="G59:J59"/>
    <mergeCell ref="G61:J61"/>
    <mergeCell ref="G63:J63"/>
    <mergeCell ref="G64:J64"/>
    <mergeCell ref="G65:J65"/>
    <mergeCell ref="G66:J66"/>
  </mergeCells>
  <dataValidations count="1">
    <dataValidation type="list" allowBlank="1" showInputMessage="1" showErrorMessage="1" sqref="N16:N167">
      <formula1>IF(L16="GASTOS ADMINISTRATIVOS",GtosAdmin,Inversiones)</formula1>
    </dataValidation>
  </dataValidations>
  <printOptions horizontalCentered="1"/>
  <pageMargins left="7.874015748031496E-2" right="7.874015748031496E-2" top="0.27559055118110237" bottom="0.27559055118110237" header="0.31496062992125984" footer="0.31496062992125984"/>
  <pageSetup scale="3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Listas!$B$6:$B$15</xm:f>
          </x14:formula1>
          <xm:sqref>P16:P167</xm:sqref>
        </x14:dataValidation>
        <x14:dataValidation type="list" allowBlank="1" showInputMessage="1" showErrorMessage="1">
          <x14:formula1>
            <xm:f>Listas!$K$19:$K$20</xm:f>
          </x14:formula1>
          <xm:sqref>L16:L167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4"/>
  <sheetViews>
    <sheetView showGridLines="0" topLeftCell="A13" workbookViewId="0">
      <selection activeCell="H27" sqref="H27"/>
    </sheetView>
  </sheetViews>
  <sheetFormatPr baseColWidth="10" defaultRowHeight="15"/>
  <cols>
    <col min="1" max="1" width="10.140625" bestFit="1" customWidth="1"/>
    <col min="6" max="6" width="11.42578125" customWidth="1"/>
    <col min="7" max="7" width="14.140625" customWidth="1"/>
    <col min="8" max="9" width="13.85546875" customWidth="1"/>
    <col min="10" max="10" width="11.7109375" bestFit="1" customWidth="1"/>
    <col min="11" max="11" width="14.140625" bestFit="1" customWidth="1"/>
    <col min="12" max="12" width="12.5703125" bestFit="1" customWidth="1"/>
    <col min="13" max="13" width="15.42578125" customWidth="1"/>
    <col min="14" max="14" width="14.85546875" bestFit="1" customWidth="1"/>
  </cols>
  <sheetData>
    <row r="3" spans="1:14" ht="15.75" thickBot="1"/>
    <row r="4" spans="1:14" ht="26.25" thickBot="1">
      <c r="A4" s="405" t="s">
        <v>1334</v>
      </c>
      <c r="B4" s="668" t="s">
        <v>949</v>
      </c>
      <c r="C4" s="669"/>
      <c r="D4" s="669"/>
      <c r="E4" s="669"/>
      <c r="F4" s="670"/>
      <c r="G4" s="406" t="s">
        <v>1335</v>
      </c>
      <c r="H4" s="407" t="s">
        <v>1336</v>
      </c>
      <c r="I4" s="408" t="s">
        <v>1337</v>
      </c>
      <c r="J4" s="408" t="s">
        <v>1338</v>
      </c>
      <c r="K4" s="406" t="s">
        <v>1339</v>
      </c>
      <c r="L4" s="406" t="s">
        <v>1218</v>
      </c>
      <c r="M4" s="408" t="s">
        <v>1340</v>
      </c>
      <c r="N4" s="406" t="s">
        <v>1341</v>
      </c>
    </row>
    <row r="6" spans="1:14">
      <c r="A6" s="409">
        <v>10010101</v>
      </c>
      <c r="B6" s="666" t="s">
        <v>1342</v>
      </c>
      <c r="C6" s="666"/>
      <c r="D6" s="666"/>
      <c r="E6" s="666"/>
      <c r="F6" s="666"/>
      <c r="G6" s="410"/>
      <c r="H6" s="410">
        <f>+SUMIFS('GASTOS MAS INVERSIONES'!$Q$16:$Q$123,'GASTOS MAS INVERSIONES'!$B$16:$B$123,'Total Presupuesto'!A6,'GASTOS MAS INVERSIONES'!$K$16:$K$123,2)</f>
        <v>0</v>
      </c>
      <c r="I6" s="410">
        <f>+SUMIFS('GASTOS MAS INVERSIONES'!$Q$16:$Q$123,'GASTOS MAS INVERSIONES'!$B$16:$B$123,'Total Presupuesto'!A6,'GASTOS MAS INVERSIONES'!$K$16:$K$123,7)</f>
        <v>0</v>
      </c>
      <c r="J6" s="410">
        <v>0</v>
      </c>
      <c r="K6" s="410">
        <f>SUM(H6:J6)</f>
        <v>0</v>
      </c>
      <c r="L6" s="410">
        <f>+SUMIFS('GASTOS MAS INVERSIONES'!$Q$16:$Q$123,'GASTOS MAS INVERSIONES'!$B$16:$B$123,'Total Presupuesto'!A6,'GASTOS MAS INVERSIONES'!$K$16:$K$123,3)+SUMIFS('GASTOS MAS INVERSIONES'!$Q$16:$Q$123,'GASTOS MAS INVERSIONES'!$B$16:$B$123,'Total Presupuesto'!A6,'GASTOS MAS INVERSIONES'!$K$16:$K$123,4)+SUMIFS('GASTOS MAS INVERSIONES'!$Q$16:$Q$123,'GASTOS MAS INVERSIONES'!$B$16:$B$123,'Total Presupuesto'!A6,'GASTOS MAS INVERSIONES'!$K$16:$K$123,6)</f>
        <v>0</v>
      </c>
      <c r="M6" s="410">
        <f>+K6+L6</f>
        <v>0</v>
      </c>
      <c r="N6" s="410">
        <f>+G6-M6</f>
        <v>0</v>
      </c>
    </row>
    <row r="7" spans="1:14">
      <c r="A7" s="409">
        <v>10010102</v>
      </c>
      <c r="B7" s="666" t="s">
        <v>1343</v>
      </c>
      <c r="C7" s="666"/>
      <c r="D7" s="666"/>
      <c r="E7" s="666"/>
      <c r="F7" s="666"/>
      <c r="G7" s="410"/>
      <c r="H7" s="410">
        <f>+SUMIFS('GASTOS MAS INVERSIONES'!$Q$16:$Q$123,'GASTOS MAS INVERSIONES'!$B$16:$B$123,'Total Presupuesto'!A7,'GASTOS MAS INVERSIONES'!$K$16:$K$123,2)</f>
        <v>0</v>
      </c>
      <c r="I7" s="410">
        <f>+SUMIFS('GASTOS MAS INVERSIONES'!$Q$16:$Q$123,'GASTOS MAS INVERSIONES'!$B$16:$B$123,'Total Presupuesto'!A7,'GASTOS MAS INVERSIONES'!$K$16:$K$123,7)</f>
        <v>0</v>
      </c>
      <c r="J7" s="410">
        <v>0</v>
      </c>
      <c r="K7" s="410">
        <f t="shared" ref="K7:K41" si="0">SUM(H7:J7)</f>
        <v>0</v>
      </c>
      <c r="L7" s="410">
        <f>+SUMIFS('GASTOS MAS INVERSIONES'!$Q$16:$Q$123,'GASTOS MAS INVERSIONES'!$B$16:$B$123,'Total Presupuesto'!A7,'GASTOS MAS INVERSIONES'!$K$16:$K$123,3)+SUMIFS('GASTOS MAS INVERSIONES'!$Q$16:$Q$123,'GASTOS MAS INVERSIONES'!$B$16:$B$123,'Total Presupuesto'!A7,'GASTOS MAS INVERSIONES'!$K$16:$K$123,4)+SUMIFS('GASTOS MAS INVERSIONES'!$Q$16:$Q$123,'GASTOS MAS INVERSIONES'!$B$16:$B$123,'Total Presupuesto'!A7,'GASTOS MAS INVERSIONES'!$K$16:$K$123,6)</f>
        <v>0</v>
      </c>
      <c r="M7" s="410">
        <f t="shared" ref="M7:M41" si="1">+K7+L7</f>
        <v>0</v>
      </c>
      <c r="N7" s="410">
        <f t="shared" ref="N7:N41" si="2">+G7-M7</f>
        <v>0</v>
      </c>
    </row>
    <row r="8" spans="1:14">
      <c r="A8" s="409">
        <v>10020101</v>
      </c>
      <c r="B8" s="666" t="s">
        <v>1344</v>
      </c>
      <c r="C8" s="666"/>
      <c r="D8" s="666"/>
      <c r="E8" s="666"/>
      <c r="F8" s="666"/>
      <c r="G8" s="410"/>
      <c r="H8" s="410">
        <f>+SUMIFS('GASTOS MAS INVERSIONES'!$Q$16:$Q$123,'GASTOS MAS INVERSIONES'!$B$16:$B$123,'Total Presupuesto'!A8,'GASTOS MAS INVERSIONES'!$K$16:$K$123,2)</f>
        <v>0</v>
      </c>
      <c r="I8" s="410">
        <f>+SUMIFS('GASTOS MAS INVERSIONES'!$Q$16:$Q$123,'GASTOS MAS INVERSIONES'!$B$16:$B$123,'Total Presupuesto'!A8,'GASTOS MAS INVERSIONES'!$K$16:$K$123,7)</f>
        <v>0</v>
      </c>
      <c r="J8" s="410">
        <v>0</v>
      </c>
      <c r="K8" s="410">
        <f t="shared" si="0"/>
        <v>0</v>
      </c>
      <c r="L8" s="410">
        <f>+SUMIFS('GASTOS MAS INVERSIONES'!$Q$16:$Q$123,'GASTOS MAS INVERSIONES'!$B$16:$B$123,'Total Presupuesto'!A8,'GASTOS MAS INVERSIONES'!$K$16:$K$123,3)+SUMIFS('GASTOS MAS INVERSIONES'!$Q$16:$Q$123,'GASTOS MAS INVERSIONES'!$B$16:$B$123,'Total Presupuesto'!A8,'GASTOS MAS INVERSIONES'!$K$16:$K$123,4)+SUMIFS('GASTOS MAS INVERSIONES'!$Q$16:$Q$123,'GASTOS MAS INVERSIONES'!$B$16:$B$123,'Total Presupuesto'!A8,'GASTOS MAS INVERSIONES'!$K$16:$K$123,6)</f>
        <v>0</v>
      </c>
      <c r="M8" s="410">
        <f t="shared" si="1"/>
        <v>0</v>
      </c>
      <c r="N8" s="410">
        <f t="shared" si="2"/>
        <v>0</v>
      </c>
    </row>
    <row r="9" spans="1:14">
      <c r="A9" s="409">
        <v>10020102</v>
      </c>
      <c r="B9" s="666" t="s">
        <v>1345</v>
      </c>
      <c r="C9" s="666"/>
      <c r="D9" s="666"/>
      <c r="E9" s="666"/>
      <c r="F9" s="666"/>
      <c r="G9" s="410"/>
      <c r="H9" s="410">
        <f>+SUMIFS('GASTOS MAS INVERSIONES'!$Q$16:$Q$123,'GASTOS MAS INVERSIONES'!$B$16:$B$123,'Total Presupuesto'!A9,'GASTOS MAS INVERSIONES'!$K$16:$K$123,2)</f>
        <v>0</v>
      </c>
      <c r="I9" s="410">
        <f>+SUMIFS('GASTOS MAS INVERSIONES'!$Q$16:$Q$123,'GASTOS MAS INVERSIONES'!$B$16:$B$123,'Total Presupuesto'!A9,'GASTOS MAS INVERSIONES'!$K$16:$K$123,7)</f>
        <v>0</v>
      </c>
      <c r="J9" s="410">
        <v>0</v>
      </c>
      <c r="K9" s="410">
        <f t="shared" si="0"/>
        <v>0</v>
      </c>
      <c r="L9" s="410">
        <f>+SUMIFS('GASTOS MAS INVERSIONES'!$Q$16:$Q$123,'GASTOS MAS INVERSIONES'!$B$16:$B$123,'Total Presupuesto'!A9,'GASTOS MAS INVERSIONES'!$K$16:$K$123,3)+SUMIFS('GASTOS MAS INVERSIONES'!$Q$16:$Q$123,'GASTOS MAS INVERSIONES'!$B$16:$B$123,'Total Presupuesto'!A9,'GASTOS MAS INVERSIONES'!$K$16:$K$123,4)+SUMIFS('GASTOS MAS INVERSIONES'!$Q$16:$Q$123,'GASTOS MAS INVERSIONES'!$B$16:$B$123,'Total Presupuesto'!A9,'GASTOS MAS INVERSIONES'!$K$16:$K$123,6)</f>
        <v>0</v>
      </c>
      <c r="M9" s="410">
        <f t="shared" si="1"/>
        <v>0</v>
      </c>
      <c r="N9" s="410">
        <f t="shared" si="2"/>
        <v>0</v>
      </c>
    </row>
    <row r="10" spans="1:14">
      <c r="A10" s="409">
        <v>10030101</v>
      </c>
      <c r="B10" s="666" t="s">
        <v>1346</v>
      </c>
      <c r="C10" s="666"/>
      <c r="D10" s="666"/>
      <c r="E10" s="666"/>
      <c r="F10" s="666"/>
      <c r="G10" s="410"/>
      <c r="H10" s="410">
        <f>+SUMIFS('GASTOS MAS INVERSIONES'!$Q$16:$Q$123,'GASTOS MAS INVERSIONES'!$B$16:$B$123,'Total Presupuesto'!A10,'GASTOS MAS INVERSIONES'!$K$16:$K$123,2)</f>
        <v>0</v>
      </c>
      <c r="I10" s="410">
        <f>+SUMIFS('GASTOS MAS INVERSIONES'!$Q$16:$Q$123,'GASTOS MAS INVERSIONES'!$B$16:$B$123,'Total Presupuesto'!A10,'GASTOS MAS INVERSIONES'!$K$16:$K$123,7)</f>
        <v>0</v>
      </c>
      <c r="J10" s="410">
        <v>0</v>
      </c>
      <c r="K10" s="410">
        <f t="shared" si="0"/>
        <v>0</v>
      </c>
      <c r="L10" s="410">
        <f>+SUMIFS('GASTOS MAS INVERSIONES'!$Q$16:$Q$123,'GASTOS MAS INVERSIONES'!$B$16:$B$123,'Total Presupuesto'!A10,'GASTOS MAS INVERSIONES'!$K$16:$K$123,3)+SUMIFS('GASTOS MAS INVERSIONES'!$Q$16:$Q$123,'GASTOS MAS INVERSIONES'!$B$16:$B$123,'Total Presupuesto'!A10,'GASTOS MAS INVERSIONES'!$K$16:$K$123,4)+SUMIFS('GASTOS MAS INVERSIONES'!$Q$16:$Q$123,'GASTOS MAS INVERSIONES'!$B$16:$B$123,'Total Presupuesto'!A10,'GASTOS MAS INVERSIONES'!$K$16:$K$123,6)</f>
        <v>0</v>
      </c>
      <c r="M10" s="410">
        <f t="shared" si="1"/>
        <v>0</v>
      </c>
      <c r="N10" s="410">
        <f t="shared" si="2"/>
        <v>0</v>
      </c>
    </row>
    <row r="11" spans="1:14">
      <c r="A11" s="409">
        <v>10030102</v>
      </c>
      <c r="B11" s="666" t="s">
        <v>1347</v>
      </c>
      <c r="C11" s="666"/>
      <c r="D11" s="666"/>
      <c r="E11" s="666"/>
      <c r="F11" s="666"/>
      <c r="G11" s="410"/>
      <c r="H11" s="410">
        <f>+SUMIFS('GASTOS MAS INVERSIONES'!$Q$16:$Q$123,'GASTOS MAS INVERSIONES'!$B$16:$B$123,'Total Presupuesto'!A11,'GASTOS MAS INVERSIONES'!$K$16:$K$123,2)</f>
        <v>0</v>
      </c>
      <c r="I11" s="410">
        <f>+SUMIFS('GASTOS MAS INVERSIONES'!$Q$16:$Q$123,'GASTOS MAS INVERSIONES'!$B$16:$B$123,'Total Presupuesto'!A11,'GASTOS MAS INVERSIONES'!$K$16:$K$123,7)</f>
        <v>0</v>
      </c>
      <c r="J11" s="410">
        <v>0</v>
      </c>
      <c r="K11" s="410">
        <f t="shared" si="0"/>
        <v>0</v>
      </c>
      <c r="L11" s="410">
        <f>+SUMIFS('GASTOS MAS INVERSIONES'!$Q$16:$Q$123,'GASTOS MAS INVERSIONES'!$B$16:$B$123,'Total Presupuesto'!A11,'GASTOS MAS INVERSIONES'!$K$16:$K$123,3)+SUMIFS('GASTOS MAS INVERSIONES'!$Q$16:$Q$123,'GASTOS MAS INVERSIONES'!$B$16:$B$123,'Total Presupuesto'!A11,'GASTOS MAS INVERSIONES'!$K$16:$K$123,4)+SUMIFS('GASTOS MAS INVERSIONES'!$Q$16:$Q$123,'GASTOS MAS INVERSIONES'!$B$16:$B$123,'Total Presupuesto'!A11,'GASTOS MAS INVERSIONES'!$K$16:$K$123,6)</f>
        <v>0</v>
      </c>
      <c r="M11" s="410">
        <f t="shared" si="1"/>
        <v>0</v>
      </c>
      <c r="N11" s="410">
        <f t="shared" si="2"/>
        <v>0</v>
      </c>
    </row>
    <row r="12" spans="1:14">
      <c r="A12" s="409">
        <v>10040101</v>
      </c>
      <c r="B12" s="666" t="s">
        <v>1348</v>
      </c>
      <c r="C12" s="666"/>
      <c r="D12" s="666"/>
      <c r="E12" s="666"/>
      <c r="F12" s="666"/>
      <c r="G12" s="410"/>
      <c r="H12" s="410">
        <f>+SUMIFS('GASTOS MAS INVERSIONES'!$Q$16:$Q$123,'GASTOS MAS INVERSIONES'!$B$16:$B$123,'Total Presupuesto'!A12,'GASTOS MAS INVERSIONES'!$K$16:$K$123,2)</f>
        <v>0</v>
      </c>
      <c r="I12" s="410">
        <f>+SUMIFS('GASTOS MAS INVERSIONES'!$Q$16:$Q$123,'GASTOS MAS INVERSIONES'!$B$16:$B$123,'Total Presupuesto'!A12,'GASTOS MAS INVERSIONES'!$K$16:$K$123,7)</f>
        <v>0</v>
      </c>
      <c r="J12" s="410">
        <v>0</v>
      </c>
      <c r="K12" s="410">
        <f t="shared" si="0"/>
        <v>0</v>
      </c>
      <c r="L12" s="410">
        <f>+SUMIFS('GASTOS MAS INVERSIONES'!$Q$16:$Q$123,'GASTOS MAS INVERSIONES'!$B$16:$B$123,'Total Presupuesto'!A12,'GASTOS MAS INVERSIONES'!$K$16:$K$123,3)+SUMIFS('GASTOS MAS INVERSIONES'!$Q$16:$Q$123,'GASTOS MAS INVERSIONES'!$B$16:$B$123,'Total Presupuesto'!A12,'GASTOS MAS INVERSIONES'!$K$16:$K$123,4)+SUMIFS('GASTOS MAS INVERSIONES'!$Q$16:$Q$123,'GASTOS MAS INVERSIONES'!$B$16:$B$123,'Total Presupuesto'!A12,'GASTOS MAS INVERSIONES'!$K$16:$K$123,6)</f>
        <v>0</v>
      </c>
      <c r="M12" s="410">
        <f t="shared" si="1"/>
        <v>0</v>
      </c>
      <c r="N12" s="410">
        <f t="shared" si="2"/>
        <v>0</v>
      </c>
    </row>
    <row r="13" spans="1:14">
      <c r="A13" s="409">
        <v>10040102</v>
      </c>
      <c r="B13" s="666" t="s">
        <v>1349</v>
      </c>
      <c r="C13" s="666"/>
      <c r="D13" s="666"/>
      <c r="E13" s="666"/>
      <c r="F13" s="666"/>
      <c r="G13" s="410"/>
      <c r="H13" s="410">
        <f>+SUMIFS('GASTOS MAS INVERSIONES'!$Q$16:$Q$123,'GASTOS MAS INVERSIONES'!$B$16:$B$123,'Total Presupuesto'!A13,'GASTOS MAS INVERSIONES'!$K$16:$K$123,2)</f>
        <v>0</v>
      </c>
      <c r="I13" s="410">
        <f>+SUMIFS('GASTOS MAS INVERSIONES'!$Q$16:$Q$123,'GASTOS MAS INVERSIONES'!$B$16:$B$123,'Total Presupuesto'!A13,'GASTOS MAS INVERSIONES'!$K$16:$K$123,7)</f>
        <v>0</v>
      </c>
      <c r="J13" s="410">
        <v>0</v>
      </c>
      <c r="K13" s="410">
        <f t="shared" si="0"/>
        <v>0</v>
      </c>
      <c r="L13" s="410">
        <f>+SUMIFS('GASTOS MAS INVERSIONES'!$Q$16:$Q$123,'GASTOS MAS INVERSIONES'!$B$16:$B$123,'Total Presupuesto'!A13,'GASTOS MAS INVERSIONES'!$K$16:$K$123,3)+SUMIFS('GASTOS MAS INVERSIONES'!$Q$16:$Q$123,'GASTOS MAS INVERSIONES'!$B$16:$B$123,'Total Presupuesto'!A13,'GASTOS MAS INVERSIONES'!$K$16:$K$123,4)+SUMIFS('GASTOS MAS INVERSIONES'!$Q$16:$Q$123,'GASTOS MAS INVERSIONES'!$B$16:$B$123,'Total Presupuesto'!A13,'GASTOS MAS INVERSIONES'!$K$16:$K$123,6)</f>
        <v>0</v>
      </c>
      <c r="M13" s="410">
        <f t="shared" si="1"/>
        <v>0</v>
      </c>
      <c r="N13" s="410">
        <f t="shared" si="2"/>
        <v>0</v>
      </c>
    </row>
    <row r="14" spans="1:14">
      <c r="A14" s="409">
        <v>10040103</v>
      </c>
      <c r="B14" s="666" t="s">
        <v>1350</v>
      </c>
      <c r="C14" s="666"/>
      <c r="D14" s="666"/>
      <c r="E14" s="666"/>
      <c r="F14" s="666"/>
      <c r="G14" s="410"/>
      <c r="H14" s="410">
        <f>+SUMIFS('GASTOS MAS INVERSIONES'!$Q$16:$Q$123,'GASTOS MAS INVERSIONES'!$B$16:$B$123,'Total Presupuesto'!A14,'GASTOS MAS INVERSIONES'!$K$16:$K$123,2)</f>
        <v>0</v>
      </c>
      <c r="I14" s="410">
        <f>+SUMIFS('GASTOS MAS INVERSIONES'!$Q$16:$Q$123,'GASTOS MAS INVERSIONES'!$B$16:$B$123,'Total Presupuesto'!A14,'GASTOS MAS INVERSIONES'!$K$16:$K$123,7)</f>
        <v>0</v>
      </c>
      <c r="J14" s="410">
        <v>0</v>
      </c>
      <c r="K14" s="410">
        <f t="shared" si="0"/>
        <v>0</v>
      </c>
      <c r="L14" s="410">
        <f>+SUMIFS('GASTOS MAS INVERSIONES'!$Q$16:$Q$123,'GASTOS MAS INVERSIONES'!$B$16:$B$123,'Total Presupuesto'!A14,'GASTOS MAS INVERSIONES'!$K$16:$K$123,3)+SUMIFS('GASTOS MAS INVERSIONES'!$Q$16:$Q$123,'GASTOS MAS INVERSIONES'!$B$16:$B$123,'Total Presupuesto'!A14,'GASTOS MAS INVERSIONES'!$K$16:$K$123,4)+SUMIFS('GASTOS MAS INVERSIONES'!$Q$16:$Q$123,'GASTOS MAS INVERSIONES'!$B$16:$B$123,'Total Presupuesto'!A14,'GASTOS MAS INVERSIONES'!$K$16:$K$123,6)</f>
        <v>0</v>
      </c>
      <c r="M14" s="410">
        <f t="shared" si="1"/>
        <v>0</v>
      </c>
      <c r="N14" s="410">
        <f t="shared" si="2"/>
        <v>0</v>
      </c>
    </row>
    <row r="15" spans="1:14">
      <c r="A15" s="409">
        <v>10040104</v>
      </c>
      <c r="B15" s="666" t="s">
        <v>1351</v>
      </c>
      <c r="C15" s="666"/>
      <c r="D15" s="666"/>
      <c r="E15" s="666"/>
      <c r="F15" s="666"/>
      <c r="G15" s="410"/>
      <c r="H15" s="410">
        <f>+SUMIFS('GASTOS MAS INVERSIONES'!$Q$16:$Q$123,'GASTOS MAS INVERSIONES'!$B$16:$B$123,'Total Presupuesto'!A15,'GASTOS MAS INVERSIONES'!$K$16:$K$123,2)</f>
        <v>0</v>
      </c>
      <c r="I15" s="410">
        <f>+SUMIFS('GASTOS MAS INVERSIONES'!$Q$16:$Q$123,'GASTOS MAS INVERSIONES'!$B$16:$B$123,'Total Presupuesto'!A15,'GASTOS MAS INVERSIONES'!$K$16:$K$123,7)</f>
        <v>0</v>
      </c>
      <c r="J15" s="410">
        <v>0</v>
      </c>
      <c r="K15" s="410">
        <f t="shared" si="0"/>
        <v>0</v>
      </c>
      <c r="L15" s="410">
        <f>+SUMIFS('GASTOS MAS INVERSIONES'!$Q$16:$Q$123,'GASTOS MAS INVERSIONES'!$B$16:$B$123,'Total Presupuesto'!A15,'GASTOS MAS INVERSIONES'!$K$16:$K$123,3)+SUMIFS('GASTOS MAS INVERSIONES'!$Q$16:$Q$123,'GASTOS MAS INVERSIONES'!$B$16:$B$123,'Total Presupuesto'!A15,'GASTOS MAS INVERSIONES'!$K$16:$K$123,4)+SUMIFS('GASTOS MAS INVERSIONES'!$Q$16:$Q$123,'GASTOS MAS INVERSIONES'!$B$16:$B$123,'Total Presupuesto'!A15,'GASTOS MAS INVERSIONES'!$K$16:$K$123,6)</f>
        <v>0</v>
      </c>
      <c r="M15" s="410">
        <f t="shared" si="1"/>
        <v>0</v>
      </c>
      <c r="N15" s="410">
        <f t="shared" si="2"/>
        <v>0</v>
      </c>
    </row>
    <row r="16" spans="1:14">
      <c r="A16" s="409">
        <v>10050101</v>
      </c>
      <c r="B16" s="666" t="s">
        <v>1352</v>
      </c>
      <c r="C16" s="666"/>
      <c r="D16" s="666"/>
      <c r="E16" s="666"/>
      <c r="F16" s="666"/>
      <c r="G16" s="410"/>
      <c r="H16" s="410">
        <f>+SUMIFS('GASTOS MAS INVERSIONES'!$Q$16:$Q$123,'GASTOS MAS INVERSIONES'!$B$16:$B$123,'Total Presupuesto'!A16,'GASTOS MAS INVERSIONES'!$K$16:$K$123,2)</f>
        <v>0</v>
      </c>
      <c r="I16" s="410">
        <f>+SUMIFS('GASTOS MAS INVERSIONES'!$Q$16:$Q$177,'GASTOS MAS INVERSIONES'!$B$16:$B$177,'Total Presupuesto'!A16,'GASTOS MAS INVERSIONES'!$K$16:$K$177,7)</f>
        <v>0</v>
      </c>
      <c r="J16" s="410">
        <v>0</v>
      </c>
      <c r="K16" s="410">
        <f t="shared" si="0"/>
        <v>0</v>
      </c>
      <c r="L16" s="410">
        <f>+SUMIFS('GASTOS MAS INVERSIONES'!$Q$16:$Q$123,'GASTOS MAS INVERSIONES'!$B$16:$B$123,'Total Presupuesto'!A16,'GASTOS MAS INVERSIONES'!$K$16:$K$123,3)+SUMIFS('GASTOS MAS INVERSIONES'!$Q$16:$Q$123,'GASTOS MAS INVERSIONES'!$B$16:$B$123,'Total Presupuesto'!A16,'GASTOS MAS INVERSIONES'!$K$16:$K$123,4)+SUMIFS('GASTOS MAS INVERSIONES'!$Q$16:$Q$123,'GASTOS MAS INVERSIONES'!$B$16:$B$123,'Total Presupuesto'!A16,'GASTOS MAS INVERSIONES'!$K$16:$K$123,6)</f>
        <v>0</v>
      </c>
      <c r="M16" s="410">
        <f t="shared" si="1"/>
        <v>0</v>
      </c>
      <c r="N16" s="410">
        <f t="shared" si="2"/>
        <v>0</v>
      </c>
    </row>
    <row r="17" spans="1:14">
      <c r="A17" s="409">
        <v>10050102</v>
      </c>
      <c r="B17" s="666" t="s">
        <v>1353</v>
      </c>
      <c r="C17" s="666"/>
      <c r="D17" s="666"/>
      <c r="E17" s="666"/>
      <c r="F17" s="666"/>
      <c r="G17" s="410"/>
      <c r="H17" s="410">
        <f>+SUMIFS('GASTOS MAS INVERSIONES'!$Q$16:$Q$123,'GASTOS MAS INVERSIONES'!$B$16:$B$123,'Total Presupuesto'!A17,'GASTOS MAS INVERSIONES'!$K$16:$K$123,2)</f>
        <v>0</v>
      </c>
      <c r="I17" s="410">
        <f>+SUMIFS('GASTOS MAS INVERSIONES'!$Q$16:$Q$177,'GASTOS MAS INVERSIONES'!$B$16:$B$177,'Total Presupuesto'!A17,'GASTOS MAS INVERSIONES'!$K$16:$K$177,7)</f>
        <v>0</v>
      </c>
      <c r="J17" s="410">
        <v>0</v>
      </c>
      <c r="K17" s="410">
        <f t="shared" si="0"/>
        <v>0</v>
      </c>
      <c r="L17" s="410">
        <f>+SUMIFS('GASTOS MAS INVERSIONES'!$Q$16:$Q$123,'GASTOS MAS INVERSIONES'!$B$16:$B$123,'Total Presupuesto'!A17,'GASTOS MAS INVERSIONES'!$K$16:$K$123,3)+SUMIFS('GASTOS MAS INVERSIONES'!$Q$16:$Q$123,'GASTOS MAS INVERSIONES'!$B$16:$B$123,'Total Presupuesto'!A17,'GASTOS MAS INVERSIONES'!$K$16:$K$123,4)+SUMIFS('GASTOS MAS INVERSIONES'!$Q$16:$Q$123,'GASTOS MAS INVERSIONES'!$B$16:$B$123,'Total Presupuesto'!A17,'GASTOS MAS INVERSIONES'!$K$16:$K$123,6)</f>
        <v>0</v>
      </c>
      <c r="M17" s="410">
        <f t="shared" si="1"/>
        <v>0</v>
      </c>
      <c r="N17" s="410">
        <f t="shared" si="2"/>
        <v>0</v>
      </c>
    </row>
    <row r="18" spans="1:14">
      <c r="A18" s="409">
        <v>10060101</v>
      </c>
      <c r="B18" s="666" t="s">
        <v>742</v>
      </c>
      <c r="C18" s="666"/>
      <c r="D18" s="666"/>
      <c r="E18" s="666"/>
      <c r="F18" s="666"/>
      <c r="G18" s="410"/>
      <c r="H18" s="410">
        <f>+SUMIFS('GASTOS MAS INVERSIONES'!$Q$16:$Q$123,'GASTOS MAS INVERSIONES'!$B$16:$B$123,'Total Presupuesto'!A18,'GASTOS MAS INVERSIONES'!$K$16:$K$123,2)</f>
        <v>0</v>
      </c>
      <c r="I18" s="410">
        <f>+SUMIFS('GASTOS MAS INVERSIONES'!$Q$16:$Q$177,'GASTOS MAS INVERSIONES'!$B$16:$B$177,'Total Presupuesto'!A18,'GASTOS MAS INVERSIONES'!$K$16:$K$177,7)</f>
        <v>0</v>
      </c>
      <c r="J18" s="410">
        <v>0</v>
      </c>
      <c r="K18" s="410">
        <f t="shared" si="0"/>
        <v>0</v>
      </c>
      <c r="L18" s="410">
        <f>+SUMIFS('GASTOS MAS INVERSIONES'!$Q$16:$Q$123,'GASTOS MAS INVERSIONES'!$B$16:$B$123,'Total Presupuesto'!A18,'GASTOS MAS INVERSIONES'!$K$16:$K$123,3)+SUMIFS('GASTOS MAS INVERSIONES'!$Q$16:$Q$123,'GASTOS MAS INVERSIONES'!$B$16:$B$123,'Total Presupuesto'!A18,'GASTOS MAS INVERSIONES'!$K$16:$K$123,4)+SUMIFS('GASTOS MAS INVERSIONES'!$Q$16:$Q$123,'GASTOS MAS INVERSIONES'!$B$16:$B$123,'Total Presupuesto'!A18,'GASTOS MAS INVERSIONES'!$K$16:$K$123,6)</f>
        <v>0</v>
      </c>
      <c r="M18" s="410">
        <f t="shared" si="1"/>
        <v>0</v>
      </c>
      <c r="N18" s="410">
        <f t="shared" si="2"/>
        <v>0</v>
      </c>
    </row>
    <row r="19" spans="1:14">
      <c r="A19" s="409">
        <v>10070101</v>
      </c>
      <c r="B19" s="666" t="s">
        <v>1354</v>
      </c>
      <c r="C19" s="666"/>
      <c r="D19" s="666"/>
      <c r="E19" s="666"/>
      <c r="F19" s="666"/>
      <c r="G19" s="410"/>
      <c r="H19" s="410">
        <f>+SUMIFS('GASTOS MAS INVERSIONES'!$Q$16:$Q$123,'GASTOS MAS INVERSIONES'!$B$16:$B$123,'Total Presupuesto'!A19,'GASTOS MAS INVERSIONES'!$K$16:$K$123,2)</f>
        <v>0</v>
      </c>
      <c r="I19" s="410">
        <f>+SUMIFS('GASTOS MAS INVERSIONES'!$Q$16:$Q$177,'GASTOS MAS INVERSIONES'!$B$16:$B$177,'Total Presupuesto'!A19,'GASTOS MAS INVERSIONES'!$K$16:$K$177,7)</f>
        <v>0</v>
      </c>
      <c r="J19" s="410">
        <v>0</v>
      </c>
      <c r="K19" s="410">
        <f t="shared" si="0"/>
        <v>0</v>
      </c>
      <c r="L19" s="410">
        <f>+SUMIFS('GASTOS MAS INVERSIONES'!$Q$16:$Q$123,'GASTOS MAS INVERSIONES'!$B$16:$B$123,'Total Presupuesto'!A19,'GASTOS MAS INVERSIONES'!$K$16:$K$123,3)+SUMIFS('GASTOS MAS INVERSIONES'!$Q$16:$Q$123,'GASTOS MAS INVERSIONES'!$B$16:$B$123,'Total Presupuesto'!A19,'GASTOS MAS INVERSIONES'!$K$16:$K$123,4)+SUMIFS('GASTOS MAS INVERSIONES'!$Q$16:$Q$123,'GASTOS MAS INVERSIONES'!$B$16:$B$123,'Total Presupuesto'!A19,'GASTOS MAS INVERSIONES'!$K$16:$K$123,6)</f>
        <v>0</v>
      </c>
      <c r="M19" s="410">
        <f t="shared" si="1"/>
        <v>0</v>
      </c>
      <c r="N19" s="410">
        <f t="shared" si="2"/>
        <v>0</v>
      </c>
    </row>
    <row r="20" spans="1:14">
      <c r="A20" s="409">
        <v>10070102</v>
      </c>
      <c r="B20" s="666" t="s">
        <v>1355</v>
      </c>
      <c r="C20" s="666"/>
      <c r="D20" s="666"/>
      <c r="E20" s="666"/>
      <c r="F20" s="666"/>
      <c r="G20" s="410"/>
      <c r="H20" s="410">
        <f>+SUMIFS('GASTOS MAS INVERSIONES'!$Q$16:$Q$123,'GASTOS MAS INVERSIONES'!$B$16:$B$123,'Total Presupuesto'!A20,'GASTOS MAS INVERSIONES'!$K$16:$K$123,2)</f>
        <v>0</v>
      </c>
      <c r="I20" s="410">
        <f>+SUMIFS('GASTOS MAS INVERSIONES'!$Q$16:$Q$177,'GASTOS MAS INVERSIONES'!$B$16:$B$177,'Total Presupuesto'!A20,'GASTOS MAS INVERSIONES'!$K$16:$K$177,7)</f>
        <v>0</v>
      </c>
      <c r="J20" s="410">
        <v>0</v>
      </c>
      <c r="K20" s="410">
        <f t="shared" si="0"/>
        <v>0</v>
      </c>
      <c r="L20" s="410">
        <f>+SUMIFS('GASTOS MAS INVERSIONES'!$Q$16:$Q$123,'GASTOS MAS INVERSIONES'!$B$16:$B$123,'Total Presupuesto'!A20,'GASTOS MAS INVERSIONES'!$K$16:$K$123,3)+SUMIFS('GASTOS MAS INVERSIONES'!$Q$16:$Q$123,'GASTOS MAS INVERSIONES'!$B$16:$B$123,'Total Presupuesto'!A20,'GASTOS MAS INVERSIONES'!$K$16:$K$123,4)+SUMIFS('GASTOS MAS INVERSIONES'!$Q$16:$Q$123,'GASTOS MAS INVERSIONES'!$B$16:$B$123,'Total Presupuesto'!A20,'GASTOS MAS INVERSIONES'!$K$16:$K$123,6)</f>
        <v>0</v>
      </c>
      <c r="M20" s="410">
        <f t="shared" si="1"/>
        <v>0</v>
      </c>
      <c r="N20" s="410">
        <f t="shared" si="2"/>
        <v>0</v>
      </c>
    </row>
    <row r="21" spans="1:14">
      <c r="A21" s="409">
        <v>10070103</v>
      </c>
      <c r="B21" s="666" t="s">
        <v>1356</v>
      </c>
      <c r="C21" s="666"/>
      <c r="D21" s="666"/>
      <c r="E21" s="666"/>
      <c r="F21" s="666"/>
      <c r="G21" s="410"/>
      <c r="H21" s="410">
        <f>+SUMIFS('GASTOS MAS INVERSIONES'!$Q$16:$Q$123,'GASTOS MAS INVERSIONES'!$B$16:$B$123,'Total Presupuesto'!A21,'GASTOS MAS INVERSIONES'!$K$16:$K$123,2)</f>
        <v>0</v>
      </c>
      <c r="I21" s="410">
        <f>+SUMIFS('GASTOS MAS INVERSIONES'!$Q$16:$Q$177,'GASTOS MAS INVERSIONES'!$B$16:$B$177,'Total Presupuesto'!A21,'GASTOS MAS INVERSIONES'!$K$16:$K$177,7)</f>
        <v>0</v>
      </c>
      <c r="J21" s="410">
        <v>0</v>
      </c>
      <c r="K21" s="410">
        <f t="shared" si="0"/>
        <v>0</v>
      </c>
      <c r="L21" s="410">
        <f>+SUMIFS('GASTOS MAS INVERSIONES'!$Q$16:$Q$123,'GASTOS MAS INVERSIONES'!$B$16:$B$123,'Total Presupuesto'!A21,'GASTOS MAS INVERSIONES'!$K$16:$K$123,3)+SUMIFS('GASTOS MAS INVERSIONES'!$Q$16:$Q$123,'GASTOS MAS INVERSIONES'!$B$16:$B$123,'Total Presupuesto'!A21,'GASTOS MAS INVERSIONES'!$K$16:$K$123,4)+SUMIFS('GASTOS MAS INVERSIONES'!$Q$16:$Q$123,'GASTOS MAS INVERSIONES'!$B$16:$B$123,'Total Presupuesto'!A21,'GASTOS MAS INVERSIONES'!$K$16:$K$123,6)</f>
        <v>0</v>
      </c>
      <c r="M21" s="410">
        <f t="shared" si="1"/>
        <v>0</v>
      </c>
      <c r="N21" s="410">
        <f t="shared" si="2"/>
        <v>0</v>
      </c>
    </row>
    <row r="22" spans="1:14">
      <c r="A22" s="409">
        <v>10080101</v>
      </c>
      <c r="B22" s="666" t="s">
        <v>1357</v>
      </c>
      <c r="C22" s="666"/>
      <c r="D22" s="666"/>
      <c r="E22" s="666"/>
      <c r="F22" s="666"/>
      <c r="G22" s="410"/>
      <c r="H22" s="410">
        <f>+SUMIFS('GASTOS MAS INVERSIONES'!$Q$16:$Q$123,'GASTOS MAS INVERSIONES'!$B$16:$B$123,'Total Presupuesto'!A22,'GASTOS MAS INVERSIONES'!$K$16:$K$123,2)</f>
        <v>0</v>
      </c>
      <c r="I22" s="410">
        <f>+SUMIFS('GASTOS MAS INVERSIONES'!$Q$16:$Q$177,'GASTOS MAS INVERSIONES'!$B$16:$B$177,'Total Presupuesto'!A22,'GASTOS MAS INVERSIONES'!$K$16:$K$177,7)</f>
        <v>0</v>
      </c>
      <c r="J22" s="410">
        <v>0</v>
      </c>
      <c r="K22" s="410">
        <f t="shared" si="0"/>
        <v>0</v>
      </c>
      <c r="L22" s="410">
        <f>+SUMIFS('GASTOS MAS INVERSIONES'!$Q$16:$Q$123,'GASTOS MAS INVERSIONES'!$B$16:$B$123,'Total Presupuesto'!A22,'GASTOS MAS INVERSIONES'!$K$16:$K$123,3)+SUMIFS('GASTOS MAS INVERSIONES'!$Q$16:$Q$123,'GASTOS MAS INVERSIONES'!$B$16:$B$123,'Total Presupuesto'!A22,'GASTOS MAS INVERSIONES'!$K$16:$K$123,4)+SUMIFS('GASTOS MAS INVERSIONES'!$Q$16:$Q$123,'GASTOS MAS INVERSIONES'!$B$16:$B$123,'Total Presupuesto'!A22,'GASTOS MAS INVERSIONES'!$K$16:$K$123,6)</f>
        <v>0</v>
      </c>
      <c r="M22" s="410">
        <f t="shared" si="1"/>
        <v>0</v>
      </c>
      <c r="N22" s="410">
        <f t="shared" si="2"/>
        <v>0</v>
      </c>
    </row>
    <row r="23" spans="1:14">
      <c r="A23" s="409">
        <v>10080102</v>
      </c>
      <c r="B23" s="666" t="s">
        <v>1358</v>
      </c>
      <c r="C23" s="666"/>
      <c r="D23" s="666"/>
      <c r="E23" s="666"/>
      <c r="F23" s="666"/>
      <c r="G23" s="410"/>
      <c r="H23" s="410">
        <f>+SUMIFS('GASTOS MAS INVERSIONES'!$Q$16:$Q$123,'GASTOS MAS INVERSIONES'!$B$16:$B$123,'Total Presupuesto'!A23,'GASTOS MAS INVERSIONES'!$K$16:$K$123,2)</f>
        <v>0</v>
      </c>
      <c r="I23" s="410">
        <f>+SUMIFS('GASTOS MAS INVERSIONES'!$Q$16:$Q$177,'GASTOS MAS INVERSIONES'!$B$16:$B$177,'Total Presupuesto'!A23,'GASTOS MAS INVERSIONES'!$K$16:$K$177,7)</f>
        <v>0</v>
      </c>
      <c r="J23" s="410">
        <v>0</v>
      </c>
      <c r="K23" s="410">
        <f t="shared" si="0"/>
        <v>0</v>
      </c>
      <c r="L23" s="410">
        <f>+SUMIFS('GASTOS MAS INVERSIONES'!$Q$16:$Q$123,'GASTOS MAS INVERSIONES'!$B$16:$B$123,'Total Presupuesto'!A23,'GASTOS MAS INVERSIONES'!$K$16:$K$123,3)+SUMIFS('GASTOS MAS INVERSIONES'!$Q$16:$Q$123,'GASTOS MAS INVERSIONES'!$B$16:$B$123,'Total Presupuesto'!A23,'GASTOS MAS INVERSIONES'!$K$16:$K$123,4)+SUMIFS('GASTOS MAS INVERSIONES'!$Q$16:$Q$123,'GASTOS MAS INVERSIONES'!$B$16:$B$123,'Total Presupuesto'!A23,'GASTOS MAS INVERSIONES'!$K$16:$K$123,6)</f>
        <v>0</v>
      </c>
      <c r="M23" s="410">
        <f t="shared" si="1"/>
        <v>0</v>
      </c>
      <c r="N23" s="410">
        <f t="shared" si="2"/>
        <v>0</v>
      </c>
    </row>
    <row r="24" spans="1:14">
      <c r="A24" s="409">
        <v>10090101</v>
      </c>
      <c r="B24" s="666" t="s">
        <v>1359</v>
      </c>
      <c r="C24" s="666"/>
      <c r="D24" s="666"/>
      <c r="E24" s="666"/>
      <c r="F24" s="666"/>
      <c r="G24" s="410"/>
      <c r="H24" s="410">
        <f>+SUMIFS('GASTOS MAS INVERSIONES'!$Q$16:$Q$123,'GASTOS MAS INVERSIONES'!$B$16:$B$123,'Total Presupuesto'!A24,'GASTOS MAS INVERSIONES'!$K$16:$K$123,2)</f>
        <v>0</v>
      </c>
      <c r="I24" s="410">
        <f>+SUMIFS('GASTOS MAS INVERSIONES'!$Q$16:$Q$177,'GASTOS MAS INVERSIONES'!$B$16:$B$177,'Total Presupuesto'!A24,'GASTOS MAS INVERSIONES'!$K$16:$K$177,7)</f>
        <v>0</v>
      </c>
      <c r="J24" s="410">
        <v>0</v>
      </c>
      <c r="K24" s="410">
        <f t="shared" si="0"/>
        <v>0</v>
      </c>
      <c r="L24" s="410">
        <f>+SUMIFS('GASTOS MAS INVERSIONES'!$Q$16:$Q$123,'GASTOS MAS INVERSIONES'!$B$16:$B$123,'Total Presupuesto'!A24,'GASTOS MAS INVERSIONES'!$K$16:$K$123,3)+SUMIFS('GASTOS MAS INVERSIONES'!$Q$16:$Q$123,'GASTOS MAS INVERSIONES'!$B$16:$B$123,'Total Presupuesto'!A24,'GASTOS MAS INVERSIONES'!$K$16:$K$123,4)+SUMIFS('GASTOS MAS INVERSIONES'!$Q$16:$Q$123,'GASTOS MAS INVERSIONES'!$B$16:$B$123,'Total Presupuesto'!A24,'GASTOS MAS INVERSIONES'!$K$16:$K$123,6)</f>
        <v>0</v>
      </c>
      <c r="M24" s="410">
        <f t="shared" si="1"/>
        <v>0</v>
      </c>
      <c r="N24" s="410">
        <f t="shared" si="2"/>
        <v>0</v>
      </c>
    </row>
    <row r="25" spans="1:14">
      <c r="A25" s="409">
        <v>10100101</v>
      </c>
      <c r="B25" s="666" t="s">
        <v>1360</v>
      </c>
      <c r="C25" s="666"/>
      <c r="D25" s="666"/>
      <c r="E25" s="666"/>
      <c r="F25" s="666"/>
      <c r="G25" s="410"/>
      <c r="H25" s="410">
        <f>+SUMIFS('GASTOS MAS INVERSIONES'!$Q$16:$Q$123,'GASTOS MAS INVERSIONES'!$B$16:$B$123,'Total Presupuesto'!A25,'GASTOS MAS INVERSIONES'!$K$16:$K$123,2)</f>
        <v>0</v>
      </c>
      <c r="I25" s="410">
        <f>+SUMIFS('GASTOS MAS INVERSIONES'!$Q$16:$Q$177,'GASTOS MAS INVERSIONES'!$B$16:$B$177,'Total Presupuesto'!A25,'GASTOS MAS INVERSIONES'!$K$16:$K$177,7)</f>
        <v>0</v>
      </c>
      <c r="J25" s="410">
        <v>0</v>
      </c>
      <c r="K25" s="410">
        <f t="shared" si="0"/>
        <v>0</v>
      </c>
      <c r="L25" s="410">
        <f>+SUMIFS('GASTOS MAS INVERSIONES'!$Q$16:$Q$123,'GASTOS MAS INVERSIONES'!$B$16:$B$123,'Total Presupuesto'!A25,'GASTOS MAS INVERSIONES'!$K$16:$K$123,3)+SUMIFS('GASTOS MAS INVERSIONES'!$Q$16:$Q$123,'GASTOS MAS INVERSIONES'!$B$16:$B$123,'Total Presupuesto'!A25,'GASTOS MAS INVERSIONES'!$K$16:$K$123,4)+SUMIFS('GASTOS MAS INVERSIONES'!$Q$16:$Q$123,'GASTOS MAS INVERSIONES'!$B$16:$B$123,'Total Presupuesto'!A25,'GASTOS MAS INVERSIONES'!$K$16:$K$123,6)</f>
        <v>0</v>
      </c>
      <c r="M25" s="410">
        <f t="shared" si="1"/>
        <v>0</v>
      </c>
      <c r="N25" s="410">
        <f t="shared" si="2"/>
        <v>0</v>
      </c>
    </row>
    <row r="26" spans="1:14">
      <c r="A26" s="409">
        <v>10110101</v>
      </c>
      <c r="B26" s="666" t="s">
        <v>1361</v>
      </c>
      <c r="C26" s="666"/>
      <c r="D26" s="666"/>
      <c r="E26" s="666"/>
      <c r="F26" s="666"/>
      <c r="G26" s="410"/>
      <c r="H26" s="410">
        <f>+SUMIFS('GASTOS MAS INVERSIONES'!$Q$16:$Q$123,'GASTOS MAS INVERSIONES'!$B$16:$B$123,'Total Presupuesto'!A26,'GASTOS MAS INVERSIONES'!$K$16:$K$123,2)</f>
        <v>0</v>
      </c>
      <c r="I26" s="410">
        <f>+SUMIFS('GASTOS MAS INVERSIONES'!$Q$16:$Q$177,'GASTOS MAS INVERSIONES'!$B$16:$B$177,'Total Presupuesto'!A26,'GASTOS MAS INVERSIONES'!$K$16:$K$177,7)</f>
        <v>2814000</v>
      </c>
      <c r="J26" s="410">
        <v>0</v>
      </c>
      <c r="K26" s="410">
        <f t="shared" si="0"/>
        <v>2814000</v>
      </c>
      <c r="L26" s="410">
        <f>+SUMIFS('GASTOS MAS INVERSIONES'!$Q$16:$Q$123,'GASTOS MAS INVERSIONES'!$B$16:$B$123,'Total Presupuesto'!A26,'GASTOS MAS INVERSIONES'!$K$16:$K$123,3)+SUMIFS('GASTOS MAS INVERSIONES'!$Q$16:$Q$123,'GASTOS MAS INVERSIONES'!$B$16:$B$123,'Total Presupuesto'!A26,'GASTOS MAS INVERSIONES'!$K$16:$K$123,4)+SUMIFS('GASTOS MAS INVERSIONES'!$Q$16:$Q$123,'GASTOS MAS INVERSIONES'!$B$16:$B$123,'Total Presupuesto'!A26,'GASTOS MAS INVERSIONES'!$K$16:$K$123,6)</f>
        <v>0</v>
      </c>
      <c r="M26" s="410">
        <f t="shared" si="1"/>
        <v>2814000</v>
      </c>
      <c r="N26" s="410">
        <f t="shared" si="2"/>
        <v>-2814000</v>
      </c>
    </row>
    <row r="27" spans="1:14">
      <c r="A27" s="409">
        <v>10110102</v>
      </c>
      <c r="B27" s="666" t="s">
        <v>790</v>
      </c>
      <c r="C27" s="666"/>
      <c r="D27" s="666"/>
      <c r="E27" s="666"/>
      <c r="F27" s="666"/>
      <c r="G27" s="410"/>
      <c r="H27" s="410">
        <f>+SUMIFS('GASTOS MAS INVERSIONES'!$Q$16:$Q$123,'GASTOS MAS INVERSIONES'!$B$16:$B$123,'Total Presupuesto'!A27,'GASTOS MAS INVERSIONES'!$K$16:$K$123,2)</f>
        <v>0</v>
      </c>
      <c r="I27" s="410">
        <f>+SUMIFS('GASTOS MAS INVERSIONES'!$Q$16:$Q$177,'GASTOS MAS INVERSIONES'!$B$16:$B$177,'Total Presupuesto'!A27,'GASTOS MAS INVERSIONES'!$K$16:$K$177,7)</f>
        <v>15000000</v>
      </c>
      <c r="J27" s="410">
        <v>0</v>
      </c>
      <c r="K27" s="410">
        <f t="shared" si="0"/>
        <v>15000000</v>
      </c>
      <c r="L27" s="410">
        <f>+SUMIFS('GASTOS MAS INVERSIONES'!$Q$16:$Q$123,'GASTOS MAS INVERSIONES'!$B$16:$B$123,'Total Presupuesto'!A27,'GASTOS MAS INVERSIONES'!$K$16:$K$123,3)+SUMIFS('GASTOS MAS INVERSIONES'!$Q$16:$Q$123,'GASTOS MAS INVERSIONES'!$B$16:$B$123,'Total Presupuesto'!A27,'GASTOS MAS INVERSIONES'!$K$16:$K$123,4)+SUMIFS('GASTOS MAS INVERSIONES'!$Q$16:$Q$123,'GASTOS MAS INVERSIONES'!$B$16:$B$123,'Total Presupuesto'!A27,'GASTOS MAS INVERSIONES'!$K$16:$K$123,6)</f>
        <v>0</v>
      </c>
      <c r="M27" s="410">
        <f t="shared" si="1"/>
        <v>15000000</v>
      </c>
      <c r="N27" s="410">
        <f t="shared" si="2"/>
        <v>-15000000</v>
      </c>
    </row>
    <row r="28" spans="1:14">
      <c r="A28" s="409">
        <v>10110103</v>
      </c>
      <c r="B28" s="666" t="s">
        <v>791</v>
      </c>
      <c r="C28" s="666"/>
      <c r="D28" s="666"/>
      <c r="E28" s="666"/>
      <c r="F28" s="666"/>
      <c r="G28" s="410"/>
      <c r="H28" s="410">
        <f>+SUMIFS('GASTOS MAS INVERSIONES'!$Q$16:$Q$123,'GASTOS MAS INVERSIONES'!$B$16:$B$123,'Total Presupuesto'!A28,'GASTOS MAS INVERSIONES'!$K$16:$K$123,2)</f>
        <v>0</v>
      </c>
      <c r="I28" s="410">
        <f>+SUMIFS('GASTOS MAS INVERSIONES'!$Q$16:$Q$177,'GASTOS MAS INVERSIONES'!$B$16:$B$177,'Total Presupuesto'!A28,'GASTOS MAS INVERSIONES'!$K$16:$K$177,7)</f>
        <v>0</v>
      </c>
      <c r="J28" s="410">
        <v>0</v>
      </c>
      <c r="K28" s="410">
        <f t="shared" si="0"/>
        <v>0</v>
      </c>
      <c r="L28" s="410">
        <f>+SUMIFS('GASTOS MAS INVERSIONES'!$Q$16:$Q$123,'GASTOS MAS INVERSIONES'!$B$16:$B$123,'Total Presupuesto'!A28,'GASTOS MAS INVERSIONES'!$K$16:$K$123,3)+SUMIFS('GASTOS MAS INVERSIONES'!$Q$16:$Q$123,'GASTOS MAS INVERSIONES'!$B$16:$B$123,'Total Presupuesto'!A28,'GASTOS MAS INVERSIONES'!$K$16:$K$123,4)+SUMIFS('GASTOS MAS INVERSIONES'!$Q$16:$Q$123,'GASTOS MAS INVERSIONES'!$B$16:$B$123,'Total Presupuesto'!A28,'GASTOS MAS INVERSIONES'!$K$16:$K$123,6)</f>
        <v>0</v>
      </c>
      <c r="M28" s="410">
        <f t="shared" si="1"/>
        <v>0</v>
      </c>
      <c r="N28" s="410">
        <f t="shared" si="2"/>
        <v>0</v>
      </c>
    </row>
    <row r="29" spans="1:14">
      <c r="A29" s="409">
        <v>10120101</v>
      </c>
      <c r="B29" s="666" t="s">
        <v>1362</v>
      </c>
      <c r="C29" s="666"/>
      <c r="D29" s="666"/>
      <c r="E29" s="666"/>
      <c r="F29" s="666"/>
      <c r="G29" s="410"/>
      <c r="H29" s="410">
        <f>+SUMIFS('GASTOS MAS INVERSIONES'!$Q$16:$Q$123,'GASTOS MAS INVERSIONES'!$B$16:$B$123,'Total Presupuesto'!A29,'GASTOS MAS INVERSIONES'!$K$16:$K$123,2)</f>
        <v>0</v>
      </c>
      <c r="I29" s="410">
        <f>+SUMIFS('GASTOS MAS INVERSIONES'!$Q$16:$Q$177,'GASTOS MAS INVERSIONES'!$B$16:$B$177,'Total Presupuesto'!A29,'GASTOS MAS INVERSIONES'!$K$16:$K$177,7)</f>
        <v>0</v>
      </c>
      <c r="J29" s="410">
        <v>0</v>
      </c>
      <c r="K29" s="410">
        <f t="shared" si="0"/>
        <v>0</v>
      </c>
      <c r="L29" s="410">
        <f>+SUMIFS('GASTOS MAS INVERSIONES'!$Q$16:$Q$123,'GASTOS MAS INVERSIONES'!$B$16:$B$123,'Total Presupuesto'!A29,'GASTOS MAS INVERSIONES'!$K$16:$K$123,3)+SUMIFS('GASTOS MAS INVERSIONES'!$Q$16:$Q$123,'GASTOS MAS INVERSIONES'!$B$16:$B$123,'Total Presupuesto'!A29,'GASTOS MAS INVERSIONES'!$K$16:$K$123,4)+SUMIFS('GASTOS MAS INVERSIONES'!$Q$16:$Q$123,'GASTOS MAS INVERSIONES'!$B$16:$B$123,'Total Presupuesto'!A29,'GASTOS MAS INVERSIONES'!$K$16:$K$123,6)</f>
        <v>0</v>
      </c>
      <c r="M29" s="410">
        <f t="shared" si="1"/>
        <v>0</v>
      </c>
      <c r="N29" s="410">
        <f t="shared" si="2"/>
        <v>0</v>
      </c>
    </row>
    <row r="30" spans="1:14">
      <c r="A30" s="409">
        <v>10120102</v>
      </c>
      <c r="B30" s="666" t="s">
        <v>1363</v>
      </c>
      <c r="C30" s="666"/>
      <c r="D30" s="666"/>
      <c r="E30" s="666"/>
      <c r="F30" s="666"/>
      <c r="G30" s="410"/>
      <c r="H30" s="410">
        <f>+SUMIFS('GASTOS MAS INVERSIONES'!$Q$16:$Q$123,'GASTOS MAS INVERSIONES'!$B$16:$B$123,'Total Presupuesto'!A30,'GASTOS MAS INVERSIONES'!$K$16:$K$123,2)</f>
        <v>0</v>
      </c>
      <c r="I30" s="410">
        <f>+SUMIFS('GASTOS MAS INVERSIONES'!$Q$16:$Q$177,'GASTOS MAS INVERSIONES'!$B$16:$B$177,'Total Presupuesto'!A30,'GASTOS MAS INVERSIONES'!$K$16:$K$177,7)</f>
        <v>0</v>
      </c>
      <c r="J30" s="410">
        <v>0</v>
      </c>
      <c r="K30" s="410">
        <f t="shared" si="0"/>
        <v>0</v>
      </c>
      <c r="L30" s="410">
        <f>+SUMIFS('GASTOS MAS INVERSIONES'!$Q$16:$Q$123,'GASTOS MAS INVERSIONES'!$B$16:$B$123,'Total Presupuesto'!A30,'GASTOS MAS INVERSIONES'!$K$16:$K$123,3)+SUMIFS('GASTOS MAS INVERSIONES'!$Q$16:$Q$123,'GASTOS MAS INVERSIONES'!$B$16:$B$123,'Total Presupuesto'!A30,'GASTOS MAS INVERSIONES'!$K$16:$K$123,4)+SUMIFS('GASTOS MAS INVERSIONES'!$Q$16:$Q$123,'GASTOS MAS INVERSIONES'!$B$16:$B$123,'Total Presupuesto'!A30,'GASTOS MAS INVERSIONES'!$K$16:$K$123,6)</f>
        <v>0</v>
      </c>
      <c r="M30" s="410">
        <f t="shared" si="1"/>
        <v>0</v>
      </c>
      <c r="N30" s="410">
        <f t="shared" si="2"/>
        <v>0</v>
      </c>
    </row>
    <row r="31" spans="1:14">
      <c r="A31" s="409">
        <v>10130101</v>
      </c>
      <c r="B31" s="666" t="s">
        <v>1364</v>
      </c>
      <c r="C31" s="666"/>
      <c r="D31" s="666"/>
      <c r="E31" s="666"/>
      <c r="F31" s="666"/>
      <c r="G31" s="410"/>
      <c r="H31" s="410">
        <f>+SUMIFS('GASTOS MAS INVERSIONES'!$Q$16:$Q$123,'GASTOS MAS INVERSIONES'!$B$16:$B$123,'Total Presupuesto'!A31,'GASTOS MAS INVERSIONES'!$K$16:$K$123,2)</f>
        <v>0</v>
      </c>
      <c r="I31" s="410">
        <f>+SUMIFS('GASTOS MAS INVERSIONES'!$Q$16:$Q$177,'GASTOS MAS INVERSIONES'!$B$16:$B$177,'Total Presupuesto'!A31,'GASTOS MAS INVERSIONES'!$K$16:$K$177,7)</f>
        <v>0</v>
      </c>
      <c r="J31" s="410">
        <v>0</v>
      </c>
      <c r="K31" s="410">
        <f t="shared" si="0"/>
        <v>0</v>
      </c>
      <c r="L31" s="410">
        <f>+SUMIFS('GASTOS MAS INVERSIONES'!$Q$16:$Q$123,'GASTOS MAS INVERSIONES'!$B$16:$B$123,'Total Presupuesto'!A31,'GASTOS MAS INVERSIONES'!$K$16:$K$123,3)+SUMIFS('GASTOS MAS INVERSIONES'!$Q$16:$Q$123,'GASTOS MAS INVERSIONES'!$B$16:$B$123,'Total Presupuesto'!A31,'GASTOS MAS INVERSIONES'!$K$16:$K$123,4)+SUMIFS('GASTOS MAS INVERSIONES'!$Q$16:$Q$123,'GASTOS MAS INVERSIONES'!$B$16:$B$123,'Total Presupuesto'!A31,'GASTOS MAS INVERSIONES'!$K$16:$K$123,6)</f>
        <v>0</v>
      </c>
      <c r="M31" s="410">
        <f t="shared" si="1"/>
        <v>0</v>
      </c>
      <c r="N31" s="410">
        <f t="shared" si="2"/>
        <v>0</v>
      </c>
    </row>
    <row r="32" spans="1:14">
      <c r="A32" s="409">
        <v>10130102</v>
      </c>
      <c r="B32" s="666" t="s">
        <v>1365</v>
      </c>
      <c r="C32" s="666"/>
      <c r="D32" s="666"/>
      <c r="E32" s="666"/>
      <c r="F32" s="666"/>
      <c r="G32" s="410"/>
      <c r="H32" s="410">
        <f>+SUMIFS('GASTOS MAS INVERSIONES'!$Q$16:$Q$123,'GASTOS MAS INVERSIONES'!$B$16:$B$123,'Total Presupuesto'!A32,'GASTOS MAS INVERSIONES'!$K$16:$K$123,2)</f>
        <v>0</v>
      </c>
      <c r="I32" s="410">
        <f>+SUMIFS('GASTOS MAS INVERSIONES'!$Q$16:$Q$177,'GASTOS MAS INVERSIONES'!$B$16:$B$177,'Total Presupuesto'!A32,'GASTOS MAS INVERSIONES'!$K$16:$K$177,7)</f>
        <v>0</v>
      </c>
      <c r="J32" s="410">
        <v>0</v>
      </c>
      <c r="K32" s="410">
        <f t="shared" si="0"/>
        <v>0</v>
      </c>
      <c r="L32" s="410">
        <f>+SUMIFS('GASTOS MAS INVERSIONES'!$Q$16:$Q$123,'GASTOS MAS INVERSIONES'!$B$16:$B$123,'Total Presupuesto'!A32,'GASTOS MAS INVERSIONES'!$K$16:$K$123,3)+SUMIFS('GASTOS MAS INVERSIONES'!$Q$16:$Q$123,'GASTOS MAS INVERSIONES'!$B$16:$B$123,'Total Presupuesto'!A32,'GASTOS MAS INVERSIONES'!$K$16:$K$123,4)+SUMIFS('GASTOS MAS INVERSIONES'!$Q$16:$Q$123,'GASTOS MAS INVERSIONES'!$B$16:$B$123,'Total Presupuesto'!A32,'GASTOS MAS INVERSIONES'!$K$16:$K$123,6)</f>
        <v>0</v>
      </c>
      <c r="M32" s="410">
        <f t="shared" si="1"/>
        <v>0</v>
      </c>
      <c r="N32" s="410">
        <f t="shared" si="2"/>
        <v>0</v>
      </c>
    </row>
    <row r="33" spans="1:14">
      <c r="A33" s="409">
        <v>10140101</v>
      </c>
      <c r="B33" s="666" t="s">
        <v>1366</v>
      </c>
      <c r="C33" s="666"/>
      <c r="D33" s="666"/>
      <c r="E33" s="666"/>
      <c r="F33" s="666"/>
      <c r="G33" s="410"/>
      <c r="H33" s="410">
        <f>+SUMIFS('GASTOS MAS INVERSIONES'!$Q$16:$Q$123,'GASTOS MAS INVERSIONES'!$B$16:$B$123,'Total Presupuesto'!A33,'GASTOS MAS INVERSIONES'!$K$16:$K$123,2)</f>
        <v>0</v>
      </c>
      <c r="I33" s="410">
        <f>+SUMIFS('GASTOS MAS INVERSIONES'!$Q$16:$Q$177,'GASTOS MAS INVERSIONES'!$B$16:$B$177,'Total Presupuesto'!A33,'GASTOS MAS INVERSIONES'!$K$16:$K$177,7)</f>
        <v>0</v>
      </c>
      <c r="J33" s="410">
        <v>0</v>
      </c>
      <c r="K33" s="410">
        <f t="shared" si="0"/>
        <v>0</v>
      </c>
      <c r="L33" s="410">
        <f>+SUMIFS('GASTOS MAS INVERSIONES'!$Q$16:$Q$123,'GASTOS MAS INVERSIONES'!$B$16:$B$123,'Total Presupuesto'!A33,'GASTOS MAS INVERSIONES'!$K$16:$K$123,3)+SUMIFS('GASTOS MAS INVERSIONES'!$Q$16:$Q$123,'GASTOS MAS INVERSIONES'!$B$16:$B$123,'Total Presupuesto'!A33,'GASTOS MAS INVERSIONES'!$K$16:$K$123,4)+SUMIFS('GASTOS MAS INVERSIONES'!$Q$16:$Q$123,'GASTOS MAS INVERSIONES'!$B$16:$B$123,'Total Presupuesto'!A33,'GASTOS MAS INVERSIONES'!$K$16:$K$123,6)</f>
        <v>0</v>
      </c>
      <c r="M33" s="410">
        <f t="shared" si="1"/>
        <v>0</v>
      </c>
      <c r="N33" s="410">
        <f t="shared" si="2"/>
        <v>0</v>
      </c>
    </row>
    <row r="34" spans="1:14">
      <c r="A34" s="411" t="s">
        <v>206</v>
      </c>
      <c r="B34" s="666" t="s">
        <v>1367</v>
      </c>
      <c r="C34" s="666"/>
      <c r="D34" s="666"/>
      <c r="E34" s="666"/>
      <c r="F34" s="666"/>
      <c r="G34" s="410"/>
      <c r="H34" s="410">
        <f>+SUMIFS('GASTOS MAS INVERSIONES'!$Q$16:$Q$123,'GASTOS MAS INVERSIONES'!$B$16:$B$123,'Total Presupuesto'!A34,'GASTOS MAS INVERSIONES'!$K$16:$K$123,2)</f>
        <v>0</v>
      </c>
      <c r="I34" s="410">
        <f>+SUMIFS('GASTOS MAS INVERSIONES'!$Q$16:$Q$177,'GASTOS MAS INVERSIONES'!$B$16:$B$177,'Total Presupuesto'!A34,'GASTOS MAS INVERSIONES'!$K$16:$K$177,7)</f>
        <v>0</v>
      </c>
      <c r="J34" s="410">
        <v>0</v>
      </c>
      <c r="K34" s="410">
        <f t="shared" si="0"/>
        <v>0</v>
      </c>
      <c r="L34" s="410">
        <f>+SUMIFS('GASTOS MAS INVERSIONES'!$Q$16:$Q$123,'GASTOS MAS INVERSIONES'!$B$16:$B$123,'Total Presupuesto'!A34,'GASTOS MAS INVERSIONES'!$K$16:$K$123,3)+SUMIFS('GASTOS MAS INVERSIONES'!$Q$16:$Q$123,'GASTOS MAS INVERSIONES'!$B$16:$B$123,'Total Presupuesto'!A34,'GASTOS MAS INVERSIONES'!$K$16:$K$123,4)+SUMIFS('GASTOS MAS INVERSIONES'!$Q$16:$Q$123,'GASTOS MAS INVERSIONES'!$B$16:$B$123,'Total Presupuesto'!A34,'GASTOS MAS INVERSIONES'!$K$16:$K$123,6)</f>
        <v>0</v>
      </c>
      <c r="M34" s="410">
        <f t="shared" si="1"/>
        <v>0</v>
      </c>
      <c r="N34" s="410">
        <f t="shared" si="2"/>
        <v>0</v>
      </c>
    </row>
    <row r="35" spans="1:14">
      <c r="A35" s="412" t="s">
        <v>207</v>
      </c>
      <c r="B35" s="666" t="s">
        <v>811</v>
      </c>
      <c r="C35" s="666"/>
      <c r="D35" s="666"/>
      <c r="E35" s="666"/>
      <c r="F35" s="666"/>
      <c r="G35" s="410"/>
      <c r="H35" s="410">
        <v>0</v>
      </c>
      <c r="I35" s="410">
        <f>+SUMIFS('GASTOS MAS INVERSIONES'!$Q$16:$Q$177,'GASTOS MAS INVERSIONES'!$B$16:$B$177,'Total Presupuesto'!A35,'GASTOS MAS INVERSIONES'!$K$16:$K$177,7)</f>
        <v>0</v>
      </c>
      <c r="J35" s="410">
        <v>0</v>
      </c>
      <c r="K35" s="410">
        <f t="shared" si="0"/>
        <v>0</v>
      </c>
      <c r="L35" s="410">
        <f>+SUMIFS('GASTOS MAS INVERSIONES'!$Q$16:$Q$123,'GASTOS MAS INVERSIONES'!$B$16:$B$123,'Total Presupuesto'!A35,'GASTOS MAS INVERSIONES'!$K$16:$K$123,3)+SUMIFS('GASTOS MAS INVERSIONES'!$Q$16:$Q$123,'GASTOS MAS INVERSIONES'!$B$16:$B$123,'Total Presupuesto'!A35,'GASTOS MAS INVERSIONES'!$K$16:$K$123,4)+SUMIFS('GASTOS MAS INVERSIONES'!$Q$16:$Q$123,'GASTOS MAS INVERSIONES'!$B$16:$B$123,'Total Presupuesto'!A35,'GASTOS MAS INVERSIONES'!$K$16:$K$123,6)</f>
        <v>0</v>
      </c>
      <c r="M35" s="410">
        <f t="shared" si="1"/>
        <v>0</v>
      </c>
      <c r="N35" s="410">
        <f t="shared" si="2"/>
        <v>0</v>
      </c>
    </row>
    <row r="36" spans="1:14">
      <c r="A36" s="412" t="s">
        <v>284</v>
      </c>
      <c r="B36" s="666" t="s">
        <v>1368</v>
      </c>
      <c r="C36" s="666"/>
      <c r="D36" s="666"/>
      <c r="E36" s="666"/>
      <c r="F36" s="666"/>
      <c r="G36" s="410">
        <f>+INGRESOS!L121</f>
        <v>0</v>
      </c>
      <c r="H36" s="410"/>
      <c r="I36" s="410"/>
      <c r="J36" s="410"/>
      <c r="K36" s="410">
        <f>SUM(H36:J36)</f>
        <v>0</v>
      </c>
      <c r="L36" s="410">
        <f>+SUMIFS('GASTOS MAS INVERSIONES'!$Q$16:$Q$123,'GASTOS MAS INVERSIONES'!$B$16:$B$123,'Total Presupuesto'!A36,'GASTOS MAS INVERSIONES'!$K$16:$K$123,3)+SUMIFS('GASTOS MAS INVERSIONES'!$Q$16:$Q$123,'GASTOS MAS INVERSIONES'!$B$16:$B$123,'Total Presupuesto'!A36,'GASTOS MAS INVERSIONES'!$K$16:$K$123,4)+SUMIFS('GASTOS MAS INVERSIONES'!$Q$16:$Q$123,'GASTOS MAS INVERSIONES'!$B$16:$B$123,'Total Presupuesto'!A36,'GASTOS MAS INVERSIONES'!$K$16:$K$123,6)</f>
        <v>0</v>
      </c>
      <c r="M36" s="410">
        <f t="shared" si="1"/>
        <v>0</v>
      </c>
      <c r="N36" s="410">
        <f t="shared" si="2"/>
        <v>0</v>
      </c>
    </row>
    <row r="37" spans="1:14">
      <c r="A37" s="412" t="s">
        <v>286</v>
      </c>
      <c r="B37" s="666" t="s">
        <v>1369</v>
      </c>
      <c r="C37" s="666"/>
      <c r="D37" s="666"/>
      <c r="E37" s="666"/>
      <c r="F37" s="666"/>
      <c r="G37" s="410"/>
      <c r="H37" s="410"/>
      <c r="I37" s="410"/>
      <c r="J37" s="410"/>
      <c r="K37" s="410">
        <f t="shared" si="0"/>
        <v>0</v>
      </c>
      <c r="L37" s="410">
        <f>+SUMIFS('GASTOS MAS INVERSIONES'!$Q$16:$Q$123,'GASTOS MAS INVERSIONES'!$B$16:$B$123,'Total Presupuesto'!A37,'GASTOS MAS INVERSIONES'!$K$16:$K$123,3)+SUMIFS('GASTOS MAS INVERSIONES'!$Q$16:$Q$123,'GASTOS MAS INVERSIONES'!$B$16:$B$123,'Total Presupuesto'!A37,'GASTOS MAS INVERSIONES'!$K$16:$K$123,4)+SUMIFS('GASTOS MAS INVERSIONES'!$Q$16:$Q$123,'GASTOS MAS INVERSIONES'!$B$16:$B$123,'Total Presupuesto'!A37,'GASTOS MAS INVERSIONES'!$K$16:$K$123,6)</f>
        <v>0</v>
      </c>
      <c r="M37" s="410">
        <f t="shared" si="1"/>
        <v>0</v>
      </c>
      <c r="N37" s="410">
        <f t="shared" si="2"/>
        <v>0</v>
      </c>
    </row>
    <row r="38" spans="1:14" hidden="1">
      <c r="A38" s="412" t="s">
        <v>1370</v>
      </c>
      <c r="B38" s="666" t="s">
        <v>1371</v>
      </c>
      <c r="C38" s="666"/>
      <c r="D38" s="666"/>
      <c r="E38" s="666"/>
      <c r="F38" s="666"/>
      <c r="G38" s="410"/>
      <c r="H38" s="410"/>
      <c r="I38" s="410"/>
      <c r="J38" s="410"/>
      <c r="K38" s="410">
        <f t="shared" si="0"/>
        <v>0</v>
      </c>
      <c r="L38" s="410">
        <f>+SUMIFS('GASTOS MAS INVERSIONES'!$Q$16:$Q$123,'GASTOS MAS INVERSIONES'!$B$16:$B$123,'Total Presupuesto'!A38,'GASTOS MAS INVERSIONES'!$K$16:$K$123,3)+SUMIFS('GASTOS MAS INVERSIONES'!$Q$16:$Q$123,'GASTOS MAS INVERSIONES'!$B$16:$B$123,'Total Presupuesto'!A38,'GASTOS MAS INVERSIONES'!$K$16:$K$123,4)+SUMIFS('GASTOS MAS INVERSIONES'!$Q$16:$Q$123,'GASTOS MAS INVERSIONES'!$B$16:$B$123,'Total Presupuesto'!A38,'GASTOS MAS INVERSIONES'!$K$16:$K$123,6)</f>
        <v>0</v>
      </c>
      <c r="M38" s="410">
        <f t="shared" si="1"/>
        <v>0</v>
      </c>
      <c r="N38" s="410">
        <f t="shared" si="2"/>
        <v>0</v>
      </c>
    </row>
    <row r="39" spans="1:14" hidden="1">
      <c r="A39" s="412" t="s">
        <v>1372</v>
      </c>
      <c r="B39" s="666" t="s">
        <v>1373</v>
      </c>
      <c r="C39" s="666"/>
      <c r="D39" s="666"/>
      <c r="E39" s="666"/>
      <c r="F39" s="666"/>
      <c r="G39" s="410"/>
      <c r="H39" s="410"/>
      <c r="I39" s="410"/>
      <c r="J39" s="410"/>
      <c r="K39" s="410">
        <f t="shared" si="0"/>
        <v>0</v>
      </c>
      <c r="L39" s="410">
        <f>+SUMIFS('GASTOS MAS INVERSIONES'!$Q$16:$Q$123,'GASTOS MAS INVERSIONES'!$B$16:$B$123,'Total Presupuesto'!A39,'GASTOS MAS INVERSIONES'!$K$16:$K$123,3)+SUMIFS('GASTOS MAS INVERSIONES'!$Q$16:$Q$123,'GASTOS MAS INVERSIONES'!$B$16:$B$123,'Total Presupuesto'!A39,'GASTOS MAS INVERSIONES'!$K$16:$K$123,4)+SUMIFS('GASTOS MAS INVERSIONES'!$Q$16:$Q$123,'GASTOS MAS INVERSIONES'!$B$16:$B$123,'Total Presupuesto'!A39,'GASTOS MAS INVERSIONES'!$K$16:$K$123,6)</f>
        <v>0</v>
      </c>
      <c r="M39" s="410">
        <f t="shared" si="1"/>
        <v>0</v>
      </c>
      <c r="N39" s="410">
        <f t="shared" si="2"/>
        <v>0</v>
      </c>
    </row>
    <row r="40" spans="1:14">
      <c r="A40" s="412" t="s">
        <v>1374</v>
      </c>
      <c r="B40" s="666" t="s">
        <v>1375</v>
      </c>
      <c r="C40" s="666"/>
      <c r="D40" s="666"/>
      <c r="E40" s="666"/>
      <c r="F40" s="666"/>
      <c r="G40" s="410"/>
      <c r="H40" s="410"/>
      <c r="I40" s="410"/>
      <c r="J40" s="410"/>
      <c r="K40" s="410">
        <f t="shared" si="0"/>
        <v>0</v>
      </c>
      <c r="L40" s="410">
        <f>+SUMIFS('GASTOS MAS INVERSIONES'!$Q$16:$Q$123,'GASTOS MAS INVERSIONES'!$B$16:$B$123,'Total Presupuesto'!A40,'GASTOS MAS INVERSIONES'!$K$16:$K$123,3)+SUMIFS('GASTOS MAS INVERSIONES'!$Q$16:$Q$123,'GASTOS MAS INVERSIONES'!$B$16:$B$123,'Total Presupuesto'!A40,'GASTOS MAS INVERSIONES'!$K$16:$K$123,4)+SUMIFS('GASTOS MAS INVERSIONES'!$Q$16:$Q$123,'GASTOS MAS INVERSIONES'!$B$16:$B$123,'Total Presupuesto'!A40,'GASTOS MAS INVERSIONES'!$K$16:$K$123,6)</f>
        <v>0</v>
      </c>
      <c r="M40" s="410">
        <f t="shared" si="1"/>
        <v>0</v>
      </c>
      <c r="N40" s="410">
        <f t="shared" si="2"/>
        <v>0</v>
      </c>
    </row>
    <row r="41" spans="1:14" hidden="1">
      <c r="A41" s="412" t="s">
        <v>1376</v>
      </c>
      <c r="B41" s="666" t="s">
        <v>1377</v>
      </c>
      <c r="C41" s="666"/>
      <c r="D41" s="666"/>
      <c r="E41" s="666"/>
      <c r="F41" s="666"/>
      <c r="G41" s="410"/>
      <c r="H41" s="410"/>
      <c r="I41" s="410"/>
      <c r="J41" s="410"/>
      <c r="K41" s="410">
        <f t="shared" si="0"/>
        <v>0</v>
      </c>
      <c r="L41" s="410">
        <v>0</v>
      </c>
      <c r="M41" s="410">
        <f t="shared" si="1"/>
        <v>0</v>
      </c>
      <c r="N41" s="410">
        <f t="shared" si="2"/>
        <v>0</v>
      </c>
    </row>
    <row r="42" spans="1:14">
      <c r="G42" s="413"/>
      <c r="H42" s="413"/>
      <c r="I42" s="413"/>
      <c r="J42" s="413"/>
      <c r="K42" s="413"/>
      <c r="L42" s="413"/>
      <c r="M42" s="413"/>
      <c r="N42" s="413"/>
    </row>
    <row r="43" spans="1:14">
      <c r="A43" s="667" t="s">
        <v>1378</v>
      </c>
      <c r="B43" s="667"/>
      <c r="C43" s="667"/>
      <c r="D43" s="667"/>
      <c r="E43" s="667"/>
      <c r="F43" s="667"/>
      <c r="G43" s="410">
        <f>SUM(G6:G41)</f>
        <v>0</v>
      </c>
      <c r="H43" s="410">
        <f t="shared" ref="H43:N43" si="3">SUM(H6:H41)</f>
        <v>0</v>
      </c>
      <c r="I43" s="410">
        <f t="shared" si="3"/>
        <v>17814000</v>
      </c>
      <c r="J43" s="410">
        <f t="shared" si="3"/>
        <v>0</v>
      </c>
      <c r="K43" s="410">
        <f t="shared" si="3"/>
        <v>17814000</v>
      </c>
      <c r="L43" s="410">
        <f t="shared" si="3"/>
        <v>0</v>
      </c>
      <c r="M43" s="410">
        <f t="shared" si="3"/>
        <v>17814000</v>
      </c>
      <c r="N43" s="410">
        <f t="shared" si="3"/>
        <v>-17814000</v>
      </c>
    </row>
    <row r="44" spans="1:14">
      <c r="G44" s="414"/>
      <c r="H44" s="414"/>
      <c r="I44" s="414"/>
      <c r="J44" s="414"/>
      <c r="K44" s="414"/>
      <c r="L44" s="414"/>
      <c r="M44" s="414"/>
      <c r="N44" s="414"/>
    </row>
    <row r="45" spans="1:14" ht="30">
      <c r="G45" s="414"/>
      <c r="H45" s="414"/>
      <c r="I45" s="415" t="s">
        <v>1379</v>
      </c>
      <c r="J45" s="416"/>
      <c r="K45" s="416"/>
      <c r="L45" s="416"/>
      <c r="M45" s="415" t="s">
        <v>1380</v>
      </c>
      <c r="N45" s="414"/>
    </row>
    <row r="46" spans="1:14">
      <c r="B46" t="s">
        <v>639</v>
      </c>
      <c r="F46" s="417">
        <v>0.18</v>
      </c>
      <c r="G46" s="414">
        <f>+$G$43*F46</f>
        <v>0</v>
      </c>
      <c r="H46" s="414"/>
      <c r="I46" s="418">
        <f>+G46+G47</f>
        <v>0</v>
      </c>
      <c r="K46" s="414"/>
      <c r="L46" s="414"/>
      <c r="M46" s="418">
        <f>+I46-M43</f>
        <v>-17814000</v>
      </c>
      <c r="N46" s="414"/>
    </row>
    <row r="47" spans="1:14">
      <c r="B47" t="s">
        <v>1381</v>
      </c>
      <c r="F47" s="417">
        <v>0.02</v>
      </c>
      <c r="G47" s="414">
        <f t="shared" ref="G47:G51" si="4">+$G$43*F47</f>
        <v>0</v>
      </c>
      <c r="H47" s="419">
        <f>+M16+M17</f>
        <v>0</v>
      </c>
      <c r="I47" s="414"/>
      <c r="J47" s="414"/>
      <c r="K47" s="414"/>
      <c r="L47" s="414"/>
      <c r="M47" s="414"/>
      <c r="N47" s="414"/>
    </row>
    <row r="48" spans="1:14">
      <c r="B48" t="s">
        <v>1382</v>
      </c>
      <c r="F48" s="417">
        <v>0.08</v>
      </c>
      <c r="G48" s="414">
        <f t="shared" si="4"/>
        <v>0</v>
      </c>
      <c r="H48" s="414"/>
      <c r="I48" s="414"/>
      <c r="J48" s="414"/>
      <c r="K48" s="414"/>
      <c r="L48" s="414"/>
      <c r="M48" s="414"/>
      <c r="N48" s="414"/>
    </row>
    <row r="49" spans="2:14">
      <c r="B49" t="s">
        <v>1383</v>
      </c>
      <c r="F49" s="417">
        <v>0.6</v>
      </c>
      <c r="G49" s="414">
        <f t="shared" si="4"/>
        <v>0</v>
      </c>
      <c r="H49" s="414"/>
      <c r="I49" s="414"/>
      <c r="J49" s="414"/>
      <c r="K49" s="414"/>
      <c r="L49" s="414"/>
      <c r="M49" s="414"/>
      <c r="N49" s="414"/>
    </row>
    <row r="50" spans="2:14">
      <c r="B50" t="s">
        <v>1384</v>
      </c>
      <c r="F50" s="417">
        <v>0.02</v>
      </c>
      <c r="G50" s="414">
        <f t="shared" si="4"/>
        <v>0</v>
      </c>
      <c r="H50" s="414"/>
      <c r="I50" s="414"/>
      <c r="J50" s="414"/>
      <c r="K50" s="414"/>
      <c r="L50" s="414"/>
      <c r="M50" s="414"/>
      <c r="N50" s="414"/>
    </row>
    <row r="51" spans="2:14">
      <c r="B51" t="s">
        <v>1385</v>
      </c>
      <c r="F51" s="417">
        <v>0.1</v>
      </c>
      <c r="G51" s="414">
        <f t="shared" si="4"/>
        <v>0</v>
      </c>
      <c r="H51" s="414"/>
      <c r="I51" s="414"/>
      <c r="J51" s="414"/>
      <c r="K51" s="414"/>
      <c r="L51" s="414"/>
      <c r="M51" s="414"/>
      <c r="N51" s="414"/>
    </row>
    <row r="52" spans="2:14">
      <c r="F52" s="417">
        <f>SUM(F46:F51)</f>
        <v>0.99999999999999989</v>
      </c>
      <c r="G52" s="414"/>
      <c r="H52" s="414"/>
      <c r="I52" s="414"/>
      <c r="J52" s="414"/>
      <c r="K52" s="414"/>
      <c r="L52" s="414"/>
      <c r="M52" s="414"/>
      <c r="N52" s="414"/>
    </row>
    <row r="53" spans="2:14">
      <c r="G53" s="414"/>
      <c r="H53" s="414"/>
      <c r="I53" s="414"/>
      <c r="J53" s="414"/>
      <c r="K53" s="414"/>
      <c r="L53" s="414"/>
      <c r="M53" s="414"/>
      <c r="N53" s="414"/>
    </row>
    <row r="54" spans="2:14">
      <c r="G54" s="414"/>
      <c r="H54" s="414"/>
      <c r="I54" s="414"/>
      <c r="J54" s="414"/>
      <c r="K54" s="414"/>
      <c r="L54" s="414"/>
      <c r="M54" s="414"/>
      <c r="N54" s="414"/>
    </row>
    <row r="55" spans="2:14">
      <c r="G55" s="414"/>
      <c r="H55" s="414"/>
      <c r="I55" s="414"/>
      <c r="J55" s="414"/>
      <c r="K55" s="414"/>
      <c r="L55" s="414"/>
      <c r="M55" s="414"/>
      <c r="N55" s="414"/>
    </row>
    <row r="56" spans="2:14">
      <c r="G56" s="414"/>
      <c r="H56" s="414"/>
      <c r="I56" s="414"/>
      <c r="J56" s="414"/>
      <c r="K56" s="414"/>
      <c r="L56" s="414"/>
      <c r="M56" s="414"/>
      <c r="N56" s="414"/>
    </row>
    <row r="57" spans="2:14">
      <c r="G57" s="414"/>
      <c r="H57" s="414"/>
      <c r="I57" s="414"/>
      <c r="J57" s="414"/>
      <c r="K57" s="414"/>
      <c r="L57" s="414"/>
      <c r="M57" s="414"/>
      <c r="N57" s="414"/>
    </row>
    <row r="58" spans="2:14">
      <c r="G58" s="414"/>
      <c r="H58" s="414"/>
      <c r="I58" s="414"/>
      <c r="J58" s="414"/>
      <c r="K58" s="414"/>
      <c r="L58" s="414"/>
      <c r="M58" s="414"/>
      <c r="N58" s="414"/>
    </row>
    <row r="59" spans="2:14">
      <c r="G59" s="414"/>
      <c r="H59" s="414"/>
      <c r="I59" s="414"/>
      <c r="J59" s="414"/>
      <c r="K59" s="414"/>
      <c r="L59" s="414"/>
      <c r="M59" s="414"/>
      <c r="N59" s="414"/>
    </row>
    <row r="60" spans="2:14">
      <c r="G60" s="414"/>
      <c r="H60" s="414"/>
      <c r="I60" s="414"/>
      <c r="J60" s="414"/>
      <c r="K60" s="414"/>
      <c r="L60" s="414"/>
      <c r="M60" s="414"/>
      <c r="N60" s="414"/>
    </row>
    <row r="61" spans="2:14">
      <c r="G61" s="414"/>
      <c r="H61" s="414"/>
      <c r="I61" s="414"/>
      <c r="J61" s="414"/>
      <c r="K61" s="414"/>
      <c r="L61" s="414"/>
      <c r="M61" s="414"/>
      <c r="N61" s="414"/>
    </row>
    <row r="62" spans="2:14">
      <c r="G62" s="414"/>
      <c r="H62" s="414"/>
      <c r="I62" s="414"/>
      <c r="J62" s="414"/>
      <c r="K62" s="414"/>
      <c r="L62" s="414"/>
      <c r="M62" s="414"/>
      <c r="N62" s="414"/>
    </row>
    <row r="63" spans="2:14">
      <c r="G63" s="414"/>
      <c r="H63" s="414"/>
      <c r="I63" s="414"/>
      <c r="J63" s="414"/>
      <c r="K63" s="414"/>
      <c r="L63" s="414"/>
      <c r="M63" s="414"/>
      <c r="N63" s="414"/>
    </row>
    <row r="64" spans="2:14">
      <c r="G64" s="414"/>
      <c r="H64" s="414"/>
      <c r="I64" s="414"/>
      <c r="J64" s="414"/>
      <c r="K64" s="414"/>
      <c r="L64" s="414"/>
      <c r="M64" s="414"/>
      <c r="N64" s="414"/>
    </row>
    <row r="65" spans="7:14">
      <c r="G65" s="414"/>
      <c r="H65" s="414"/>
      <c r="I65" s="414"/>
      <c r="J65" s="414"/>
      <c r="K65" s="414"/>
      <c r="L65" s="414"/>
      <c r="M65" s="414"/>
      <c r="N65" s="414"/>
    </row>
    <row r="66" spans="7:14">
      <c r="G66" s="414"/>
      <c r="H66" s="414"/>
      <c r="I66" s="414"/>
      <c r="J66" s="414"/>
      <c r="K66" s="414"/>
      <c r="L66" s="414"/>
      <c r="M66" s="414"/>
      <c r="N66" s="414"/>
    </row>
    <row r="67" spans="7:14">
      <c r="G67" s="414"/>
      <c r="H67" s="414"/>
      <c r="I67" s="414"/>
      <c r="J67" s="414"/>
      <c r="K67" s="414"/>
      <c r="L67" s="414"/>
      <c r="M67" s="414"/>
      <c r="N67" s="414"/>
    </row>
    <row r="68" spans="7:14">
      <c r="G68" s="414"/>
      <c r="H68" s="414"/>
      <c r="I68" s="414"/>
      <c r="J68" s="414"/>
      <c r="K68" s="414"/>
      <c r="L68" s="414"/>
      <c r="M68" s="414"/>
      <c r="N68" s="414"/>
    </row>
    <row r="69" spans="7:14">
      <c r="G69" s="414"/>
      <c r="H69" s="414"/>
      <c r="I69" s="414"/>
      <c r="J69" s="414"/>
      <c r="K69" s="414"/>
      <c r="L69" s="414"/>
      <c r="M69" s="414"/>
      <c r="N69" s="414"/>
    </row>
    <row r="70" spans="7:14">
      <c r="G70" s="414"/>
      <c r="H70" s="414"/>
      <c r="I70" s="414"/>
      <c r="J70" s="414"/>
      <c r="K70" s="414"/>
      <c r="L70" s="414"/>
      <c r="M70" s="414"/>
      <c r="N70" s="414"/>
    </row>
    <row r="71" spans="7:14">
      <c r="G71" s="414"/>
      <c r="H71" s="414"/>
      <c r="I71" s="414"/>
      <c r="J71" s="414"/>
      <c r="K71" s="414"/>
      <c r="L71" s="414"/>
      <c r="M71" s="414"/>
      <c r="N71" s="414"/>
    </row>
    <row r="72" spans="7:14">
      <c r="G72" s="414"/>
      <c r="H72" s="414"/>
      <c r="I72" s="414"/>
      <c r="J72" s="414"/>
      <c r="K72" s="414"/>
      <c r="L72" s="414"/>
      <c r="M72" s="414"/>
      <c r="N72" s="414"/>
    </row>
    <row r="73" spans="7:14">
      <c r="G73" s="414"/>
      <c r="H73" s="414"/>
      <c r="I73" s="414"/>
      <c r="J73" s="414"/>
      <c r="K73" s="414"/>
      <c r="L73" s="414"/>
      <c r="M73" s="414"/>
      <c r="N73" s="414"/>
    </row>
    <row r="74" spans="7:14">
      <c r="G74" s="414"/>
      <c r="H74" s="414"/>
      <c r="I74" s="414"/>
      <c r="J74" s="414"/>
      <c r="K74" s="414"/>
      <c r="L74" s="414"/>
      <c r="M74" s="414"/>
      <c r="N74" s="414"/>
    </row>
    <row r="75" spans="7:14">
      <c r="G75" s="414"/>
      <c r="H75" s="414"/>
      <c r="I75" s="414"/>
      <c r="J75" s="414"/>
      <c r="K75" s="414"/>
      <c r="L75" s="414"/>
      <c r="M75" s="414"/>
      <c r="N75" s="414"/>
    </row>
    <row r="76" spans="7:14">
      <c r="G76" s="414"/>
      <c r="H76" s="414"/>
      <c r="I76" s="414"/>
      <c r="J76" s="414"/>
      <c r="K76" s="414"/>
      <c r="L76" s="414"/>
      <c r="M76" s="414"/>
      <c r="N76" s="414"/>
    </row>
    <row r="77" spans="7:14">
      <c r="G77" s="414"/>
      <c r="H77" s="414"/>
      <c r="I77" s="414"/>
      <c r="J77" s="414"/>
      <c r="K77" s="414"/>
      <c r="L77" s="414"/>
      <c r="M77" s="414"/>
      <c r="N77" s="414"/>
    </row>
    <row r="78" spans="7:14">
      <c r="G78" s="414"/>
      <c r="H78" s="414"/>
      <c r="I78" s="414"/>
      <c r="J78" s="414"/>
      <c r="K78" s="414"/>
      <c r="L78" s="414"/>
      <c r="M78" s="414"/>
      <c r="N78" s="414"/>
    </row>
    <row r="79" spans="7:14">
      <c r="G79" s="414"/>
      <c r="H79" s="414"/>
      <c r="I79" s="414"/>
      <c r="J79" s="414"/>
      <c r="K79" s="414"/>
      <c r="L79" s="414"/>
      <c r="M79" s="414"/>
      <c r="N79" s="414"/>
    </row>
    <row r="80" spans="7:14">
      <c r="G80" s="414"/>
      <c r="H80" s="414"/>
      <c r="I80" s="414"/>
      <c r="J80" s="414"/>
      <c r="K80" s="414"/>
      <c r="L80" s="414"/>
      <c r="M80" s="414"/>
      <c r="N80" s="414"/>
    </row>
    <row r="81" spans="7:14">
      <c r="G81" s="414"/>
      <c r="H81" s="414"/>
      <c r="I81" s="414"/>
      <c r="J81" s="414"/>
      <c r="K81" s="414"/>
      <c r="L81" s="414"/>
      <c r="M81" s="414"/>
      <c r="N81" s="414"/>
    </row>
    <row r="82" spans="7:14">
      <c r="G82" s="414"/>
      <c r="H82" s="414"/>
      <c r="I82" s="414"/>
      <c r="J82" s="414"/>
      <c r="K82" s="414"/>
      <c r="L82" s="414"/>
      <c r="M82" s="414"/>
      <c r="N82" s="414"/>
    </row>
    <row r="83" spans="7:14">
      <c r="G83" s="414"/>
      <c r="H83" s="414"/>
      <c r="I83" s="414"/>
      <c r="J83" s="414"/>
      <c r="K83" s="414"/>
      <c r="L83" s="414"/>
      <c r="M83" s="414"/>
      <c r="N83" s="414"/>
    </row>
    <row r="84" spans="7:14">
      <c r="G84" s="414"/>
      <c r="H84" s="414"/>
      <c r="I84" s="414"/>
      <c r="J84" s="414"/>
      <c r="K84" s="414"/>
      <c r="L84" s="414"/>
      <c r="M84" s="414"/>
      <c r="N84" s="414"/>
    </row>
    <row r="85" spans="7:14">
      <c r="G85" s="414"/>
      <c r="H85" s="414"/>
      <c r="I85" s="414"/>
      <c r="J85" s="414"/>
      <c r="K85" s="414"/>
      <c r="L85" s="414"/>
      <c r="M85" s="414"/>
      <c r="N85" s="414"/>
    </row>
    <row r="86" spans="7:14">
      <c r="G86" s="414"/>
      <c r="H86" s="414"/>
      <c r="I86" s="414"/>
      <c r="J86" s="414"/>
      <c r="K86" s="414"/>
      <c r="L86" s="414"/>
      <c r="M86" s="414"/>
      <c r="N86" s="414"/>
    </row>
    <row r="87" spans="7:14">
      <c r="G87" s="414"/>
      <c r="H87" s="414"/>
      <c r="I87" s="414"/>
      <c r="J87" s="414"/>
      <c r="K87" s="414"/>
      <c r="L87" s="414"/>
      <c r="M87" s="414"/>
      <c r="N87" s="414"/>
    </row>
    <row r="88" spans="7:14">
      <c r="G88" s="414"/>
      <c r="H88" s="414"/>
      <c r="I88" s="414"/>
      <c r="J88" s="414"/>
      <c r="K88" s="414"/>
      <c r="L88" s="414"/>
      <c r="M88" s="414"/>
      <c r="N88" s="414"/>
    </row>
    <row r="89" spans="7:14">
      <c r="G89" s="414"/>
      <c r="H89" s="414"/>
      <c r="I89" s="414"/>
      <c r="J89" s="414"/>
      <c r="K89" s="414"/>
      <c r="L89" s="414"/>
      <c r="M89" s="414"/>
      <c r="N89" s="414"/>
    </row>
    <row r="90" spans="7:14">
      <c r="G90" s="414"/>
      <c r="H90" s="414"/>
      <c r="I90" s="414"/>
      <c r="J90" s="414"/>
      <c r="K90" s="414"/>
      <c r="L90" s="414"/>
      <c r="M90" s="414"/>
      <c r="N90" s="414"/>
    </row>
    <row r="91" spans="7:14">
      <c r="G91" s="414"/>
      <c r="H91" s="414"/>
      <c r="I91" s="414"/>
      <c r="J91" s="414"/>
      <c r="K91" s="414"/>
      <c r="L91" s="414"/>
      <c r="M91" s="414"/>
      <c r="N91" s="414"/>
    </row>
    <row r="92" spans="7:14">
      <c r="G92" s="414"/>
      <c r="H92" s="414"/>
      <c r="I92" s="414"/>
      <c r="J92" s="414"/>
      <c r="K92" s="414"/>
      <c r="L92" s="414"/>
      <c r="M92" s="414"/>
      <c r="N92" s="414"/>
    </row>
    <row r="93" spans="7:14">
      <c r="G93" s="414"/>
      <c r="H93" s="414"/>
      <c r="I93" s="414"/>
      <c r="J93" s="414"/>
      <c r="K93" s="414"/>
      <c r="L93" s="414"/>
      <c r="M93" s="414"/>
      <c r="N93" s="414"/>
    </row>
    <row r="94" spans="7:14">
      <c r="G94" s="414"/>
      <c r="H94" s="414"/>
      <c r="I94" s="414"/>
      <c r="J94" s="414"/>
      <c r="K94" s="414"/>
      <c r="L94" s="414"/>
      <c r="M94" s="414"/>
      <c r="N94" s="414"/>
    </row>
    <row r="95" spans="7:14">
      <c r="G95" s="414"/>
      <c r="H95" s="414"/>
      <c r="I95" s="414"/>
      <c r="J95" s="414"/>
      <c r="K95" s="414"/>
      <c r="L95" s="414"/>
      <c r="M95" s="414"/>
      <c r="N95" s="414"/>
    </row>
    <row r="96" spans="7:14">
      <c r="G96" s="414"/>
      <c r="H96" s="414"/>
      <c r="I96" s="414"/>
      <c r="J96" s="414"/>
      <c r="K96" s="414"/>
      <c r="L96" s="414"/>
      <c r="M96" s="414"/>
      <c r="N96" s="414"/>
    </row>
    <row r="97" spans="7:14">
      <c r="G97" s="414"/>
      <c r="H97" s="414"/>
      <c r="I97" s="414"/>
      <c r="J97" s="414"/>
      <c r="K97" s="414"/>
      <c r="L97" s="414"/>
      <c r="M97" s="414"/>
      <c r="N97" s="414"/>
    </row>
    <row r="98" spans="7:14">
      <c r="G98" s="414"/>
      <c r="H98" s="414"/>
      <c r="I98" s="414"/>
      <c r="J98" s="414"/>
      <c r="K98" s="414"/>
      <c r="L98" s="414"/>
      <c r="M98" s="414"/>
      <c r="N98" s="414"/>
    </row>
    <row r="99" spans="7:14">
      <c r="G99" s="414"/>
      <c r="H99" s="414"/>
      <c r="I99" s="414"/>
      <c r="J99" s="414"/>
      <c r="K99" s="414"/>
      <c r="L99" s="414"/>
      <c r="M99" s="414"/>
      <c r="N99" s="414"/>
    </row>
    <row r="100" spans="7:14">
      <c r="G100" s="414"/>
      <c r="H100" s="414"/>
      <c r="I100" s="414"/>
      <c r="J100" s="414"/>
      <c r="K100" s="414"/>
      <c r="L100" s="414"/>
      <c r="M100" s="414"/>
      <c r="N100" s="414"/>
    </row>
    <row r="101" spans="7:14">
      <c r="G101" s="414"/>
      <c r="H101" s="414"/>
      <c r="I101" s="414"/>
      <c r="J101" s="414"/>
      <c r="K101" s="414"/>
      <c r="L101" s="414"/>
      <c r="M101" s="414"/>
      <c r="N101" s="414"/>
    </row>
    <row r="102" spans="7:14">
      <c r="G102" s="414"/>
      <c r="H102" s="414"/>
      <c r="I102" s="414"/>
      <c r="J102" s="414"/>
      <c r="K102" s="414"/>
      <c r="L102" s="414"/>
      <c r="M102" s="414"/>
      <c r="N102" s="414"/>
    </row>
    <row r="103" spans="7:14">
      <c r="G103" s="414"/>
      <c r="H103" s="414"/>
      <c r="I103" s="414"/>
      <c r="J103" s="414"/>
      <c r="K103" s="414"/>
      <c r="L103" s="414"/>
      <c r="M103" s="414"/>
      <c r="N103" s="414"/>
    </row>
    <row r="104" spans="7:14">
      <c r="G104" s="414"/>
      <c r="H104" s="414"/>
      <c r="I104" s="414"/>
      <c r="J104" s="414"/>
      <c r="K104" s="414"/>
      <c r="L104" s="414"/>
      <c r="M104" s="414"/>
      <c r="N104" s="414"/>
    </row>
    <row r="105" spans="7:14">
      <c r="G105" s="414"/>
      <c r="H105" s="414"/>
      <c r="I105" s="414"/>
      <c r="J105" s="414"/>
      <c r="K105" s="414"/>
      <c r="L105" s="414"/>
      <c r="M105" s="414"/>
      <c r="N105" s="414"/>
    </row>
    <row r="106" spans="7:14">
      <c r="G106" s="414"/>
      <c r="H106" s="414"/>
      <c r="I106" s="414"/>
      <c r="J106" s="414"/>
      <c r="K106" s="414"/>
      <c r="L106" s="414"/>
      <c r="M106" s="414"/>
      <c r="N106" s="414"/>
    </row>
    <row r="107" spans="7:14">
      <c r="G107" s="414"/>
      <c r="H107" s="414"/>
      <c r="I107" s="414"/>
      <c r="J107" s="414"/>
      <c r="K107" s="414"/>
      <c r="L107" s="414"/>
      <c r="M107" s="414"/>
      <c r="N107" s="414"/>
    </row>
    <row r="108" spans="7:14">
      <c r="G108" s="414"/>
      <c r="H108" s="414"/>
      <c r="I108" s="414"/>
      <c r="J108" s="414"/>
      <c r="K108" s="414"/>
      <c r="L108" s="414"/>
      <c r="M108" s="414"/>
      <c r="N108" s="414"/>
    </row>
    <row r="109" spans="7:14">
      <c r="G109" s="414"/>
      <c r="H109" s="414"/>
      <c r="I109" s="414"/>
      <c r="J109" s="414"/>
      <c r="K109" s="414"/>
      <c r="L109" s="414"/>
      <c r="M109" s="414"/>
      <c r="N109" s="414"/>
    </row>
    <row r="110" spans="7:14">
      <c r="G110" s="414"/>
      <c r="H110" s="414"/>
      <c r="I110" s="414"/>
      <c r="J110" s="414"/>
      <c r="K110" s="414"/>
      <c r="L110" s="414"/>
      <c r="M110" s="414"/>
      <c r="N110" s="414"/>
    </row>
    <row r="111" spans="7:14">
      <c r="G111" s="414"/>
      <c r="H111" s="414"/>
      <c r="I111" s="414"/>
      <c r="J111" s="414"/>
      <c r="K111" s="414"/>
      <c r="L111" s="414"/>
      <c r="M111" s="414"/>
      <c r="N111" s="414"/>
    </row>
    <row r="112" spans="7:14">
      <c r="G112" s="414"/>
      <c r="H112" s="414"/>
      <c r="I112" s="414"/>
      <c r="J112" s="414"/>
      <c r="K112" s="414"/>
      <c r="L112" s="414"/>
      <c r="M112" s="414"/>
      <c r="N112" s="414"/>
    </row>
    <row r="113" spans="7:14">
      <c r="G113" s="414"/>
      <c r="H113" s="414"/>
      <c r="I113" s="414"/>
      <c r="J113" s="414"/>
      <c r="K113" s="414"/>
      <c r="L113" s="414"/>
      <c r="M113" s="414"/>
      <c r="N113" s="414"/>
    </row>
    <row r="114" spans="7:14">
      <c r="G114" s="414"/>
      <c r="H114" s="414"/>
      <c r="I114" s="414"/>
      <c r="J114" s="414"/>
      <c r="K114" s="414"/>
      <c r="L114" s="414"/>
      <c r="M114" s="414"/>
      <c r="N114" s="414"/>
    </row>
    <row r="115" spans="7:14">
      <c r="G115" s="414"/>
      <c r="H115" s="414"/>
      <c r="I115" s="414"/>
      <c r="J115" s="414"/>
      <c r="K115" s="414"/>
      <c r="L115" s="414"/>
      <c r="M115" s="414"/>
      <c r="N115" s="414"/>
    </row>
    <row r="116" spans="7:14">
      <c r="G116" s="414"/>
      <c r="H116" s="414"/>
      <c r="I116" s="414"/>
      <c r="J116" s="414"/>
      <c r="K116" s="414"/>
      <c r="L116" s="414"/>
      <c r="M116" s="414"/>
      <c r="N116" s="414"/>
    </row>
    <row r="117" spans="7:14">
      <c r="G117" s="414"/>
      <c r="H117" s="414"/>
      <c r="I117" s="414"/>
      <c r="J117" s="414"/>
      <c r="K117" s="414"/>
      <c r="L117" s="414"/>
      <c r="M117" s="414"/>
      <c r="N117" s="414"/>
    </row>
    <row r="118" spans="7:14">
      <c r="G118" s="414"/>
      <c r="H118" s="414"/>
      <c r="I118" s="414"/>
      <c r="J118" s="414"/>
      <c r="K118" s="414"/>
      <c r="L118" s="414"/>
      <c r="M118" s="414"/>
      <c r="N118" s="414"/>
    </row>
    <row r="119" spans="7:14">
      <c r="G119" s="414"/>
      <c r="H119" s="414"/>
      <c r="I119" s="414"/>
      <c r="J119" s="414"/>
      <c r="K119" s="414"/>
      <c r="L119" s="414"/>
      <c r="M119" s="414"/>
      <c r="N119" s="414"/>
    </row>
    <row r="120" spans="7:14">
      <c r="G120" s="414"/>
      <c r="H120" s="414"/>
      <c r="I120" s="414"/>
      <c r="J120" s="414"/>
      <c r="K120" s="414"/>
      <c r="L120" s="414"/>
      <c r="M120" s="414"/>
      <c r="N120" s="414"/>
    </row>
    <row r="121" spans="7:14">
      <c r="G121" s="414"/>
      <c r="H121" s="414"/>
      <c r="I121" s="414"/>
      <c r="J121" s="414"/>
      <c r="K121" s="414"/>
      <c r="L121" s="414"/>
      <c r="M121" s="414"/>
      <c r="N121" s="414"/>
    </row>
    <row r="122" spans="7:14">
      <c r="G122" s="414"/>
      <c r="H122" s="414"/>
      <c r="I122" s="414"/>
      <c r="J122" s="414"/>
      <c r="K122" s="414"/>
      <c r="L122" s="414"/>
      <c r="M122" s="414"/>
      <c r="N122" s="414"/>
    </row>
    <row r="123" spans="7:14">
      <c r="G123" s="414"/>
      <c r="H123" s="414"/>
      <c r="I123" s="414"/>
      <c r="J123" s="414"/>
      <c r="K123" s="414"/>
      <c r="L123" s="414"/>
      <c r="M123" s="414"/>
      <c r="N123" s="414"/>
    </row>
    <row r="124" spans="7:14">
      <c r="G124" s="414"/>
      <c r="H124" s="414"/>
      <c r="I124" s="414"/>
      <c r="J124" s="414"/>
      <c r="K124" s="414"/>
      <c r="L124" s="414"/>
      <c r="M124" s="414"/>
      <c r="N124" s="414"/>
    </row>
    <row r="125" spans="7:14">
      <c r="G125" s="414"/>
      <c r="H125" s="414"/>
      <c r="I125" s="414"/>
      <c r="J125" s="414"/>
      <c r="K125" s="414"/>
      <c r="L125" s="414"/>
      <c r="M125" s="414"/>
      <c r="N125" s="414"/>
    </row>
    <row r="126" spans="7:14">
      <c r="G126" s="414"/>
      <c r="H126" s="414"/>
      <c r="I126" s="414"/>
      <c r="J126" s="414"/>
      <c r="K126" s="414"/>
      <c r="L126" s="414"/>
      <c r="M126" s="414"/>
      <c r="N126" s="414"/>
    </row>
    <row r="127" spans="7:14">
      <c r="G127" s="414"/>
      <c r="H127" s="414"/>
      <c r="I127" s="414"/>
      <c r="J127" s="414"/>
      <c r="K127" s="414"/>
      <c r="L127" s="414"/>
      <c r="M127" s="414"/>
      <c r="N127" s="414"/>
    </row>
    <row r="128" spans="7:14">
      <c r="G128" s="414"/>
      <c r="H128" s="414"/>
      <c r="I128" s="414"/>
      <c r="J128" s="414"/>
      <c r="K128" s="414"/>
      <c r="L128" s="414"/>
      <c r="M128" s="414"/>
      <c r="N128" s="414"/>
    </row>
    <row r="129" spans="7:14">
      <c r="G129" s="414"/>
      <c r="H129" s="414"/>
      <c r="I129" s="414"/>
      <c r="J129" s="414"/>
      <c r="K129" s="414"/>
      <c r="L129" s="414"/>
      <c r="M129" s="414"/>
      <c r="N129" s="414"/>
    </row>
    <row r="130" spans="7:14">
      <c r="G130" s="414"/>
      <c r="H130" s="414"/>
      <c r="I130" s="414"/>
      <c r="J130" s="414"/>
      <c r="K130" s="414"/>
      <c r="L130" s="414"/>
      <c r="M130" s="414"/>
      <c r="N130" s="414"/>
    </row>
    <row r="131" spans="7:14">
      <c r="G131" s="414"/>
      <c r="H131" s="414"/>
      <c r="I131" s="414"/>
      <c r="J131" s="414"/>
      <c r="K131" s="414"/>
      <c r="L131" s="414"/>
      <c r="M131" s="414"/>
      <c r="N131" s="414"/>
    </row>
    <row r="132" spans="7:14">
      <c r="G132" s="414"/>
      <c r="H132" s="414"/>
      <c r="I132" s="414"/>
      <c r="J132" s="414"/>
      <c r="K132" s="414"/>
      <c r="L132" s="414"/>
      <c r="M132" s="414"/>
      <c r="N132" s="414"/>
    </row>
    <row r="133" spans="7:14">
      <c r="G133" s="414"/>
      <c r="H133" s="414"/>
      <c r="I133" s="414"/>
      <c r="J133" s="414"/>
      <c r="K133" s="414"/>
      <c r="L133" s="414"/>
      <c r="M133" s="414"/>
      <c r="N133" s="414"/>
    </row>
    <row r="134" spans="7:14">
      <c r="G134" s="414"/>
      <c r="H134" s="414"/>
      <c r="I134" s="414"/>
      <c r="J134" s="414"/>
      <c r="K134" s="414"/>
      <c r="L134" s="414"/>
      <c r="M134" s="414"/>
      <c r="N134" s="414"/>
    </row>
  </sheetData>
  <mergeCells count="38">
    <mergeCell ref="B10:F10"/>
    <mergeCell ref="B4:F4"/>
    <mergeCell ref="B6:F6"/>
    <mergeCell ref="B7:F7"/>
    <mergeCell ref="B8:F8"/>
    <mergeCell ref="B9:F9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34:F34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41:F41"/>
    <mergeCell ref="A43:F43"/>
    <mergeCell ref="B35:F35"/>
    <mergeCell ref="B36:F36"/>
    <mergeCell ref="B37:F37"/>
    <mergeCell ref="B38:F38"/>
    <mergeCell ref="B39:F39"/>
    <mergeCell ref="B40:F40"/>
  </mergeCells>
  <conditionalFormatting sqref="H47">
    <cfRule type="expression" dxfId="3" priority="3">
      <formula>$G$47&lt;$H$47</formula>
    </cfRule>
    <cfRule type="expression" dxfId="2" priority="4">
      <formula>$G$47&gt;$H$47</formula>
    </cfRule>
  </conditionalFormatting>
  <conditionalFormatting sqref="M46">
    <cfRule type="expression" dxfId="1" priority="1">
      <formula>$M$46&gt;0</formula>
    </cfRule>
    <cfRule type="expression" dxfId="0" priority="2">
      <formula>$M$46&lt;0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01"/>
  <sheetViews>
    <sheetView topLeftCell="A496" workbookViewId="0">
      <selection activeCell="B513" sqref="B513"/>
    </sheetView>
  </sheetViews>
  <sheetFormatPr baseColWidth="10" defaultRowHeight="15"/>
  <cols>
    <col min="1" max="1" width="23.28515625" bestFit="1" customWidth="1"/>
    <col min="2" max="2" width="70.7109375" bestFit="1" customWidth="1"/>
  </cols>
  <sheetData>
    <row r="2" spans="1:3">
      <c r="A2" t="s">
        <v>948</v>
      </c>
      <c r="B2" t="s">
        <v>949</v>
      </c>
      <c r="C2" t="s">
        <v>950</v>
      </c>
    </row>
    <row r="3" spans="1:3">
      <c r="A3" t="s">
        <v>951</v>
      </c>
      <c r="B3" t="s">
        <v>952</v>
      </c>
      <c r="C3">
        <v>6210020609</v>
      </c>
    </row>
    <row r="4" spans="1:3">
      <c r="A4" t="s">
        <v>951</v>
      </c>
      <c r="B4" t="s">
        <v>953</v>
      </c>
      <c r="C4">
        <v>6210020602</v>
      </c>
    </row>
    <row r="5" spans="1:3">
      <c r="A5" t="s">
        <v>951</v>
      </c>
      <c r="B5" t="s">
        <v>954</v>
      </c>
      <c r="C5">
        <v>6210020601</v>
      </c>
    </row>
    <row r="6" spans="1:3">
      <c r="A6" t="s">
        <v>951</v>
      </c>
      <c r="B6" t="s">
        <v>955</v>
      </c>
      <c r="C6">
        <v>6210020605</v>
      </c>
    </row>
    <row r="7" spans="1:3">
      <c r="A7" t="s">
        <v>951</v>
      </c>
      <c r="B7" t="s">
        <v>956</v>
      </c>
      <c r="C7">
        <v>6210020607</v>
      </c>
    </row>
    <row r="8" spans="1:3">
      <c r="A8" t="s">
        <v>951</v>
      </c>
      <c r="B8" t="s">
        <v>957</v>
      </c>
      <c r="C8">
        <v>6210020608</v>
      </c>
    </row>
    <row r="9" spans="1:3">
      <c r="A9" t="s">
        <v>951</v>
      </c>
      <c r="B9" t="s">
        <v>958</v>
      </c>
      <c r="C9">
        <v>6210020603</v>
      </c>
    </row>
    <row r="10" spans="1:3">
      <c r="A10" t="s">
        <v>951</v>
      </c>
      <c r="B10" t="s">
        <v>959</v>
      </c>
      <c r="C10">
        <v>6210020604</v>
      </c>
    </row>
    <row r="11" spans="1:3">
      <c r="A11" t="s">
        <v>951</v>
      </c>
      <c r="B11" t="s">
        <v>960</v>
      </c>
      <c r="C11">
        <v>6210020610</v>
      </c>
    </row>
    <row r="12" spans="1:3">
      <c r="A12" t="s">
        <v>951</v>
      </c>
      <c r="B12" t="s">
        <v>961</v>
      </c>
      <c r="C12">
        <v>6210020606</v>
      </c>
    </row>
    <row r="13" spans="1:3">
      <c r="A13" t="s">
        <v>951</v>
      </c>
      <c r="B13" t="s">
        <v>962</v>
      </c>
      <c r="C13">
        <v>6210100301</v>
      </c>
    </row>
    <row r="14" spans="1:3">
      <c r="A14" t="s">
        <v>951</v>
      </c>
      <c r="B14" t="s">
        <v>963</v>
      </c>
      <c r="C14">
        <v>6210020902</v>
      </c>
    </row>
    <row r="15" spans="1:3">
      <c r="A15" t="s">
        <v>951</v>
      </c>
      <c r="B15" t="s">
        <v>964</v>
      </c>
      <c r="C15">
        <v>6210020901</v>
      </c>
    </row>
    <row r="16" spans="1:3">
      <c r="A16" t="s">
        <v>951</v>
      </c>
      <c r="B16" t="s">
        <v>965</v>
      </c>
      <c r="C16">
        <v>6210020101</v>
      </c>
    </row>
    <row r="17" spans="1:3">
      <c r="A17" t="s">
        <v>951</v>
      </c>
      <c r="B17" t="s">
        <v>966</v>
      </c>
      <c r="C17">
        <v>6210021201</v>
      </c>
    </row>
    <row r="18" spans="1:3">
      <c r="A18" t="s">
        <v>951</v>
      </c>
      <c r="B18" t="s">
        <v>967</v>
      </c>
      <c r="C18">
        <v>6210021202</v>
      </c>
    </row>
    <row r="19" spans="1:3">
      <c r="A19" t="s">
        <v>951</v>
      </c>
      <c r="B19" t="s">
        <v>968</v>
      </c>
      <c r="C19">
        <v>6210021203</v>
      </c>
    </row>
    <row r="20" spans="1:3">
      <c r="A20" t="s">
        <v>951</v>
      </c>
      <c r="B20" t="s">
        <v>969</v>
      </c>
      <c r="C20">
        <v>6210021204</v>
      </c>
    </row>
    <row r="21" spans="1:3">
      <c r="A21" t="s">
        <v>951</v>
      </c>
      <c r="B21" t="s">
        <v>970</v>
      </c>
      <c r="C21">
        <v>6210022002</v>
      </c>
    </row>
    <row r="22" spans="1:3">
      <c r="A22" t="s">
        <v>951</v>
      </c>
      <c r="B22" t="s">
        <v>971</v>
      </c>
      <c r="C22">
        <v>6210022001</v>
      </c>
    </row>
    <row r="23" spans="1:3">
      <c r="A23" t="s">
        <v>951</v>
      </c>
      <c r="B23" t="s">
        <v>972</v>
      </c>
      <c r="C23">
        <v>6210022201</v>
      </c>
    </row>
    <row r="24" spans="1:3">
      <c r="A24" t="s">
        <v>951</v>
      </c>
      <c r="B24" t="s">
        <v>973</v>
      </c>
      <c r="C24">
        <v>6210020501</v>
      </c>
    </row>
    <row r="25" spans="1:3">
      <c r="A25" t="s">
        <v>951</v>
      </c>
      <c r="B25" t="s">
        <v>974</v>
      </c>
      <c r="C25">
        <v>6210020505</v>
      </c>
    </row>
    <row r="26" spans="1:3">
      <c r="A26" t="s">
        <v>951</v>
      </c>
      <c r="B26" t="s">
        <v>975</v>
      </c>
      <c r="C26">
        <v>6210020503</v>
      </c>
    </row>
    <row r="27" spans="1:3">
      <c r="A27" t="s">
        <v>951</v>
      </c>
      <c r="B27" t="s">
        <v>976</v>
      </c>
      <c r="C27">
        <v>6210100501</v>
      </c>
    </row>
    <row r="28" spans="1:3">
      <c r="A28" t="s">
        <v>951</v>
      </c>
      <c r="B28" t="s">
        <v>977</v>
      </c>
      <c r="C28">
        <v>6210021601</v>
      </c>
    </row>
    <row r="29" spans="1:3">
      <c r="A29" t="s">
        <v>951</v>
      </c>
      <c r="B29" t="s">
        <v>978</v>
      </c>
      <c r="C29">
        <v>6210021602</v>
      </c>
    </row>
    <row r="30" spans="1:3">
      <c r="A30" t="s">
        <v>951</v>
      </c>
      <c r="B30" t="s">
        <v>979</v>
      </c>
      <c r="C30">
        <v>6210020202</v>
      </c>
    </row>
    <row r="31" spans="1:3">
      <c r="A31" t="s">
        <v>951</v>
      </c>
      <c r="B31" t="s">
        <v>980</v>
      </c>
      <c r="C31">
        <v>6210020201</v>
      </c>
    </row>
    <row r="32" spans="1:3">
      <c r="A32" t="s">
        <v>951</v>
      </c>
      <c r="B32" t="s">
        <v>981</v>
      </c>
      <c r="C32">
        <v>6210020203</v>
      </c>
    </row>
    <row r="33" spans="1:3">
      <c r="A33" t="s">
        <v>951</v>
      </c>
      <c r="B33" t="s">
        <v>982</v>
      </c>
      <c r="C33">
        <v>6210080106</v>
      </c>
    </row>
    <row r="34" spans="1:3">
      <c r="A34" t="s">
        <v>951</v>
      </c>
      <c r="B34" t="s">
        <v>983</v>
      </c>
      <c r="C34">
        <v>6210080108</v>
      </c>
    </row>
    <row r="35" spans="1:3">
      <c r="A35" t="s">
        <v>951</v>
      </c>
      <c r="B35" t="s">
        <v>984</v>
      </c>
      <c r="C35">
        <v>6210080107</v>
      </c>
    </row>
    <row r="36" spans="1:3">
      <c r="A36" t="s">
        <v>951</v>
      </c>
      <c r="B36" t="s">
        <v>985</v>
      </c>
      <c r="C36">
        <v>6210080101</v>
      </c>
    </row>
    <row r="37" spans="1:3">
      <c r="A37" t="s">
        <v>951</v>
      </c>
      <c r="B37" t="s">
        <v>986</v>
      </c>
      <c r="C37">
        <v>6210080103</v>
      </c>
    </row>
    <row r="38" spans="1:3">
      <c r="A38" t="s">
        <v>951</v>
      </c>
      <c r="B38" t="s">
        <v>987</v>
      </c>
      <c r="C38">
        <v>6210080102</v>
      </c>
    </row>
    <row r="39" spans="1:3">
      <c r="A39" t="s">
        <v>951</v>
      </c>
      <c r="B39" t="s">
        <v>988</v>
      </c>
      <c r="C39">
        <v>6210080104</v>
      </c>
    </row>
    <row r="40" spans="1:3">
      <c r="A40" t="s">
        <v>951</v>
      </c>
      <c r="B40" t="s">
        <v>989</v>
      </c>
      <c r="C40">
        <v>6210080105</v>
      </c>
    </row>
    <row r="41" spans="1:3">
      <c r="A41" t="s">
        <v>951</v>
      </c>
      <c r="B41" t="s">
        <v>990</v>
      </c>
      <c r="C41">
        <v>6210021815</v>
      </c>
    </row>
    <row r="42" spans="1:3">
      <c r="A42" t="s">
        <v>951</v>
      </c>
      <c r="B42" t="s">
        <v>991</v>
      </c>
      <c r="C42">
        <v>6210020709</v>
      </c>
    </row>
    <row r="43" spans="1:3">
      <c r="A43" t="s">
        <v>951</v>
      </c>
      <c r="B43" t="s">
        <v>992</v>
      </c>
      <c r="C43">
        <v>6210020710</v>
      </c>
    </row>
    <row r="44" spans="1:3">
      <c r="A44" t="s">
        <v>951</v>
      </c>
      <c r="B44" t="s">
        <v>993</v>
      </c>
      <c r="C44">
        <v>6210020702</v>
      </c>
    </row>
    <row r="45" spans="1:3">
      <c r="A45" t="s">
        <v>951</v>
      </c>
      <c r="B45" t="s">
        <v>994</v>
      </c>
      <c r="C45">
        <v>6210020701</v>
      </c>
    </row>
    <row r="46" spans="1:3">
      <c r="A46" t="s">
        <v>951</v>
      </c>
      <c r="B46" t="s">
        <v>995</v>
      </c>
      <c r="C46">
        <v>6210020705</v>
      </c>
    </row>
    <row r="47" spans="1:3">
      <c r="A47" t="s">
        <v>951</v>
      </c>
      <c r="B47" t="s">
        <v>996</v>
      </c>
      <c r="C47">
        <v>6210020707</v>
      </c>
    </row>
    <row r="48" spans="1:3">
      <c r="A48" t="s">
        <v>951</v>
      </c>
      <c r="B48" t="s">
        <v>997</v>
      </c>
      <c r="C48">
        <v>6210020708</v>
      </c>
    </row>
    <row r="49" spans="1:3">
      <c r="A49" t="s">
        <v>951</v>
      </c>
      <c r="B49" t="s">
        <v>998</v>
      </c>
      <c r="C49">
        <v>6210020703</v>
      </c>
    </row>
    <row r="50" spans="1:3">
      <c r="A50" t="s">
        <v>951</v>
      </c>
      <c r="B50" t="s">
        <v>999</v>
      </c>
      <c r="C50">
        <v>6210020704</v>
      </c>
    </row>
    <row r="51" spans="1:3">
      <c r="A51" t="s">
        <v>951</v>
      </c>
      <c r="B51" t="s">
        <v>1000</v>
      </c>
      <c r="C51">
        <v>6210020712</v>
      </c>
    </row>
    <row r="52" spans="1:3">
      <c r="A52" t="s">
        <v>951</v>
      </c>
      <c r="B52" t="s">
        <v>1001</v>
      </c>
      <c r="C52">
        <v>6210020711</v>
      </c>
    </row>
    <row r="53" spans="1:3">
      <c r="A53" t="s">
        <v>951</v>
      </c>
      <c r="B53" t="s">
        <v>1002</v>
      </c>
      <c r="C53">
        <v>6210020706</v>
      </c>
    </row>
    <row r="54" spans="1:3">
      <c r="A54" t="s">
        <v>951</v>
      </c>
      <c r="B54" t="s">
        <v>1003</v>
      </c>
      <c r="C54">
        <v>6210021801</v>
      </c>
    </row>
    <row r="55" spans="1:3">
      <c r="A55" t="s">
        <v>951</v>
      </c>
      <c r="B55" t="s">
        <v>1004</v>
      </c>
      <c r="C55">
        <v>6210021810</v>
      </c>
    </row>
    <row r="56" spans="1:3">
      <c r="A56" t="s">
        <v>951</v>
      </c>
      <c r="B56" t="s">
        <v>1005</v>
      </c>
      <c r="C56">
        <v>6210021802</v>
      </c>
    </row>
    <row r="57" spans="1:3">
      <c r="A57" t="s">
        <v>951</v>
      </c>
      <c r="B57" t="s">
        <v>1006</v>
      </c>
      <c r="C57">
        <v>6210021808</v>
      </c>
    </row>
    <row r="58" spans="1:3">
      <c r="A58" t="s">
        <v>951</v>
      </c>
      <c r="B58" t="s">
        <v>1007</v>
      </c>
      <c r="C58">
        <v>6210021803</v>
      </c>
    </row>
    <row r="59" spans="1:3">
      <c r="A59" t="s">
        <v>951</v>
      </c>
      <c r="B59" t="s">
        <v>1008</v>
      </c>
      <c r="C59">
        <v>6210021804</v>
      </c>
    </row>
    <row r="60" spans="1:3">
      <c r="A60" t="s">
        <v>951</v>
      </c>
      <c r="B60" t="s">
        <v>1009</v>
      </c>
      <c r="C60">
        <v>6210021809</v>
      </c>
    </row>
    <row r="61" spans="1:3">
      <c r="A61" t="s">
        <v>951</v>
      </c>
      <c r="B61" t="s">
        <v>1010</v>
      </c>
      <c r="C61">
        <v>6210021805</v>
      </c>
    </row>
    <row r="62" spans="1:3">
      <c r="A62" t="s">
        <v>951</v>
      </c>
      <c r="B62" t="s">
        <v>1011</v>
      </c>
      <c r="C62">
        <v>6210021814</v>
      </c>
    </row>
    <row r="63" spans="1:3">
      <c r="A63" t="s">
        <v>951</v>
      </c>
      <c r="B63" t="s">
        <v>1012</v>
      </c>
      <c r="C63">
        <v>6210021806</v>
      </c>
    </row>
    <row r="64" spans="1:3">
      <c r="A64" t="s">
        <v>951</v>
      </c>
      <c r="B64" t="s">
        <v>1013</v>
      </c>
      <c r="C64">
        <v>6210021807</v>
      </c>
    </row>
    <row r="65" spans="1:3">
      <c r="A65" t="s">
        <v>951</v>
      </c>
      <c r="B65" t="s">
        <v>1014</v>
      </c>
      <c r="C65">
        <v>6210021002</v>
      </c>
    </row>
    <row r="66" spans="1:3">
      <c r="A66" t="s">
        <v>951</v>
      </c>
      <c r="B66" t="s">
        <v>1015</v>
      </c>
      <c r="C66">
        <v>6210021001</v>
      </c>
    </row>
    <row r="67" spans="1:3">
      <c r="A67" t="s">
        <v>951</v>
      </c>
      <c r="B67" t="s">
        <v>1016</v>
      </c>
      <c r="C67">
        <v>6210021007</v>
      </c>
    </row>
    <row r="68" spans="1:3">
      <c r="A68" t="s">
        <v>951</v>
      </c>
      <c r="B68" t="s">
        <v>1017</v>
      </c>
      <c r="C68">
        <v>6210021005</v>
      </c>
    </row>
    <row r="69" spans="1:3">
      <c r="A69" t="s">
        <v>951</v>
      </c>
      <c r="B69" t="s">
        <v>1018</v>
      </c>
      <c r="C69">
        <v>6210021006</v>
      </c>
    </row>
    <row r="70" spans="1:3">
      <c r="A70" t="s">
        <v>951</v>
      </c>
      <c r="B70" t="s">
        <v>1019</v>
      </c>
      <c r="C70">
        <v>6210021008</v>
      </c>
    </row>
    <row r="71" spans="1:3">
      <c r="A71" t="s">
        <v>951</v>
      </c>
      <c r="B71" t="s">
        <v>1020</v>
      </c>
      <c r="C71">
        <v>6210021004</v>
      </c>
    </row>
    <row r="72" spans="1:3">
      <c r="A72" t="s">
        <v>951</v>
      </c>
      <c r="B72" t="s">
        <v>1021</v>
      </c>
      <c r="C72">
        <v>6210021003</v>
      </c>
    </row>
    <row r="73" spans="1:3">
      <c r="A73" t="s">
        <v>951</v>
      </c>
      <c r="B73" t="s">
        <v>1022</v>
      </c>
      <c r="C73">
        <v>6210021301</v>
      </c>
    </row>
    <row r="74" spans="1:3">
      <c r="A74" t="s">
        <v>951</v>
      </c>
      <c r="B74" t="s">
        <v>1023</v>
      </c>
      <c r="C74">
        <v>6210020803</v>
      </c>
    </row>
    <row r="75" spans="1:3">
      <c r="A75" t="s">
        <v>951</v>
      </c>
      <c r="B75" t="s">
        <v>1024</v>
      </c>
      <c r="C75">
        <v>6210020802</v>
      </c>
    </row>
    <row r="76" spans="1:3">
      <c r="A76" t="s">
        <v>951</v>
      </c>
      <c r="B76" t="s">
        <v>1025</v>
      </c>
      <c r="C76">
        <v>6210020807</v>
      </c>
    </row>
    <row r="77" spans="1:3">
      <c r="A77" t="s">
        <v>951</v>
      </c>
      <c r="B77" t="s">
        <v>1026</v>
      </c>
      <c r="C77">
        <v>6210020804</v>
      </c>
    </row>
    <row r="78" spans="1:3">
      <c r="A78" t="s">
        <v>951</v>
      </c>
      <c r="B78" t="s">
        <v>1027</v>
      </c>
      <c r="C78">
        <v>6210020812</v>
      </c>
    </row>
    <row r="79" spans="1:3">
      <c r="A79" t="s">
        <v>951</v>
      </c>
      <c r="B79" t="s">
        <v>1028</v>
      </c>
      <c r="C79">
        <v>6210020801</v>
      </c>
    </row>
    <row r="80" spans="1:3">
      <c r="A80" t="s">
        <v>951</v>
      </c>
      <c r="B80" t="s">
        <v>1029</v>
      </c>
      <c r="C80">
        <v>6210020811</v>
      </c>
    </row>
    <row r="81" spans="1:3">
      <c r="A81" t="s">
        <v>951</v>
      </c>
      <c r="B81" t="s">
        <v>1030</v>
      </c>
      <c r="C81">
        <v>6210020814</v>
      </c>
    </row>
    <row r="82" spans="1:3">
      <c r="A82" t="s">
        <v>951</v>
      </c>
      <c r="B82" t="s">
        <v>1031</v>
      </c>
      <c r="C82">
        <v>6210020808</v>
      </c>
    </row>
    <row r="83" spans="1:3">
      <c r="A83" t="s">
        <v>951</v>
      </c>
      <c r="B83" t="s">
        <v>1032</v>
      </c>
      <c r="C83">
        <v>6210020809</v>
      </c>
    </row>
    <row r="84" spans="1:3">
      <c r="A84" t="s">
        <v>951</v>
      </c>
      <c r="B84" t="s">
        <v>1033</v>
      </c>
      <c r="C84">
        <v>6210020810</v>
      </c>
    </row>
    <row r="85" spans="1:3">
      <c r="A85" t="s">
        <v>951</v>
      </c>
      <c r="B85" t="s">
        <v>1034</v>
      </c>
      <c r="C85">
        <v>6210020806</v>
      </c>
    </row>
    <row r="86" spans="1:3">
      <c r="A86" t="s">
        <v>951</v>
      </c>
      <c r="B86" t="s">
        <v>1035</v>
      </c>
      <c r="C86">
        <v>6210020805</v>
      </c>
    </row>
    <row r="87" spans="1:3">
      <c r="A87" t="s">
        <v>951</v>
      </c>
      <c r="B87" t="s">
        <v>1036</v>
      </c>
      <c r="C87">
        <v>6210020813</v>
      </c>
    </row>
    <row r="88" spans="1:3">
      <c r="A88" t="s">
        <v>951</v>
      </c>
      <c r="B88" t="s">
        <v>1037</v>
      </c>
      <c r="C88">
        <v>6210021401</v>
      </c>
    </row>
    <row r="89" spans="1:3">
      <c r="A89" t="s">
        <v>951</v>
      </c>
      <c r="B89" t="s">
        <v>1038</v>
      </c>
      <c r="C89">
        <v>6210021402</v>
      </c>
    </row>
    <row r="90" spans="1:3">
      <c r="A90" t="s">
        <v>951</v>
      </c>
      <c r="B90" t="s">
        <v>1039</v>
      </c>
      <c r="C90">
        <v>6210021501</v>
      </c>
    </row>
    <row r="91" spans="1:3">
      <c r="A91" t="s">
        <v>951</v>
      </c>
      <c r="B91" t="s">
        <v>1040</v>
      </c>
      <c r="C91">
        <v>6210020402</v>
      </c>
    </row>
    <row r="92" spans="1:3">
      <c r="A92" t="s">
        <v>951</v>
      </c>
      <c r="B92" t="s">
        <v>1041</v>
      </c>
      <c r="C92">
        <v>6210020401</v>
      </c>
    </row>
    <row r="93" spans="1:3">
      <c r="A93" t="s">
        <v>951</v>
      </c>
      <c r="B93" t="s">
        <v>1042</v>
      </c>
      <c r="C93">
        <v>6210020403</v>
      </c>
    </row>
    <row r="94" spans="1:3">
      <c r="A94" t="s">
        <v>951</v>
      </c>
      <c r="B94" t="s">
        <v>1043</v>
      </c>
      <c r="C94">
        <v>6210020407</v>
      </c>
    </row>
    <row r="95" spans="1:3">
      <c r="A95" t="s">
        <v>951</v>
      </c>
      <c r="B95" t="s">
        <v>1044</v>
      </c>
      <c r="C95">
        <v>6210020406</v>
      </c>
    </row>
    <row r="96" spans="1:3">
      <c r="A96" t="s">
        <v>951</v>
      </c>
      <c r="B96" t="s">
        <v>1045</v>
      </c>
      <c r="C96">
        <v>6210020404</v>
      </c>
    </row>
    <row r="97" spans="1:3">
      <c r="A97" t="s">
        <v>951</v>
      </c>
      <c r="B97" t="s">
        <v>1046</v>
      </c>
      <c r="C97">
        <v>6210020405</v>
      </c>
    </row>
    <row r="98" spans="1:3">
      <c r="A98" t="s">
        <v>951</v>
      </c>
      <c r="B98" t="s">
        <v>1047</v>
      </c>
      <c r="C98">
        <v>6210020408</v>
      </c>
    </row>
    <row r="99" spans="1:3">
      <c r="A99" t="s">
        <v>951</v>
      </c>
      <c r="B99" t="s">
        <v>1048</v>
      </c>
      <c r="C99">
        <v>6210020301</v>
      </c>
    </row>
    <row r="100" spans="1:3">
      <c r="A100" t="s">
        <v>951</v>
      </c>
      <c r="B100" t="s">
        <v>1049</v>
      </c>
      <c r="C100">
        <v>6210020305</v>
      </c>
    </row>
    <row r="101" spans="1:3">
      <c r="A101" t="s">
        <v>951</v>
      </c>
      <c r="B101" t="s">
        <v>1050</v>
      </c>
      <c r="C101">
        <v>6210020307</v>
      </c>
    </row>
    <row r="102" spans="1:3">
      <c r="A102" t="s">
        <v>951</v>
      </c>
      <c r="B102" t="s">
        <v>1051</v>
      </c>
      <c r="C102">
        <v>6210020306</v>
      </c>
    </row>
    <row r="103" spans="1:3">
      <c r="A103" t="s">
        <v>951</v>
      </c>
      <c r="B103" t="s">
        <v>1052</v>
      </c>
      <c r="C103">
        <v>6210020308</v>
      </c>
    </row>
    <row r="104" spans="1:3">
      <c r="A104" t="s">
        <v>951</v>
      </c>
      <c r="B104" t="s">
        <v>1053</v>
      </c>
      <c r="C104">
        <v>6210020310</v>
      </c>
    </row>
    <row r="105" spans="1:3">
      <c r="A105" t="s">
        <v>951</v>
      </c>
      <c r="B105" t="s">
        <v>1054</v>
      </c>
      <c r="C105">
        <v>6210020311</v>
      </c>
    </row>
    <row r="106" spans="1:3">
      <c r="A106" t="s">
        <v>951</v>
      </c>
      <c r="B106" t="s">
        <v>1055</v>
      </c>
      <c r="C106">
        <v>6210020312</v>
      </c>
    </row>
    <row r="107" spans="1:3">
      <c r="A107" t="s">
        <v>951</v>
      </c>
      <c r="B107" t="s">
        <v>1056</v>
      </c>
      <c r="C107">
        <v>6210020302</v>
      </c>
    </row>
    <row r="108" spans="1:3">
      <c r="A108" t="s">
        <v>951</v>
      </c>
      <c r="B108" t="s">
        <v>1057</v>
      </c>
      <c r="C108">
        <v>6210020303</v>
      </c>
    </row>
    <row r="109" spans="1:3">
      <c r="A109" t="s">
        <v>951</v>
      </c>
      <c r="B109" t="s">
        <v>1058</v>
      </c>
      <c r="C109">
        <v>6210020309</v>
      </c>
    </row>
    <row r="110" spans="1:3">
      <c r="A110" t="s">
        <v>951</v>
      </c>
      <c r="B110" t="s">
        <v>1059</v>
      </c>
      <c r="C110">
        <v>6210020304</v>
      </c>
    </row>
    <row r="111" spans="1:3">
      <c r="A111" t="s">
        <v>951</v>
      </c>
      <c r="B111" t="s">
        <v>1060</v>
      </c>
      <c r="C111">
        <v>6210100402</v>
      </c>
    </row>
    <row r="112" spans="1:3">
      <c r="A112" t="s">
        <v>951</v>
      </c>
      <c r="B112" t="s">
        <v>1061</v>
      </c>
      <c r="C112">
        <v>6210100401</v>
      </c>
    </row>
    <row r="115" spans="1:3">
      <c r="A115" t="s">
        <v>1062</v>
      </c>
      <c r="B115" t="s">
        <v>1063</v>
      </c>
      <c r="C115">
        <v>5305150101</v>
      </c>
    </row>
    <row r="116" spans="1:3">
      <c r="A116" t="s">
        <v>1062</v>
      </c>
      <c r="B116" t="s">
        <v>1064</v>
      </c>
      <c r="C116">
        <v>5305350101</v>
      </c>
    </row>
    <row r="117" spans="1:3">
      <c r="A117" t="s">
        <v>1062</v>
      </c>
      <c r="B117" t="s">
        <v>1065</v>
      </c>
      <c r="C117">
        <v>5305250101</v>
      </c>
    </row>
    <row r="118" spans="1:3">
      <c r="A118" t="s">
        <v>1062</v>
      </c>
      <c r="B118" t="s">
        <v>1066</v>
      </c>
      <c r="C118">
        <v>5305050101</v>
      </c>
    </row>
    <row r="119" spans="1:3">
      <c r="A119" t="s">
        <v>1062</v>
      </c>
      <c r="B119" t="s">
        <v>1067</v>
      </c>
      <c r="C119">
        <v>5305050102</v>
      </c>
    </row>
    <row r="120" spans="1:3">
      <c r="A120" t="s">
        <v>1062</v>
      </c>
      <c r="B120" t="s">
        <v>1068</v>
      </c>
      <c r="C120">
        <v>5305300101</v>
      </c>
    </row>
    <row r="121" spans="1:3">
      <c r="A121" t="s">
        <v>1062</v>
      </c>
      <c r="B121" t="s">
        <v>1069</v>
      </c>
      <c r="C121">
        <v>5305200101</v>
      </c>
    </row>
    <row r="122" spans="1:3">
      <c r="A122" t="s">
        <v>1062</v>
      </c>
      <c r="B122" t="s">
        <v>1070</v>
      </c>
      <c r="C122">
        <v>5305959595</v>
      </c>
    </row>
    <row r="123" spans="1:3">
      <c r="A123" t="s">
        <v>1062</v>
      </c>
      <c r="B123" t="s">
        <v>1071</v>
      </c>
      <c r="C123">
        <v>5305100101</v>
      </c>
    </row>
    <row r="124" spans="1:3">
      <c r="A124" t="s">
        <v>1062</v>
      </c>
      <c r="B124" t="s">
        <v>1072</v>
      </c>
      <c r="C124">
        <v>5395959501</v>
      </c>
    </row>
    <row r="125" spans="1:3">
      <c r="A125" t="s">
        <v>1062</v>
      </c>
      <c r="B125" t="s">
        <v>1073</v>
      </c>
      <c r="C125">
        <v>5395959504</v>
      </c>
    </row>
    <row r="126" spans="1:3">
      <c r="A126" t="s">
        <v>1062</v>
      </c>
      <c r="B126" t="s">
        <v>1074</v>
      </c>
      <c r="C126">
        <v>5395959503</v>
      </c>
    </row>
    <row r="127" spans="1:3">
      <c r="A127" t="s">
        <v>1062</v>
      </c>
      <c r="B127" t="s">
        <v>1075</v>
      </c>
      <c r="C127">
        <v>5395959506</v>
      </c>
    </row>
    <row r="128" spans="1:3">
      <c r="A128" t="s">
        <v>1062</v>
      </c>
      <c r="B128" t="s">
        <v>1076</v>
      </c>
      <c r="C128">
        <v>5395959507</v>
      </c>
    </row>
    <row r="129" spans="1:3">
      <c r="A129" t="s">
        <v>1062</v>
      </c>
      <c r="B129" t="s">
        <v>1077</v>
      </c>
      <c r="C129">
        <v>5395959505</v>
      </c>
    </row>
    <row r="130" spans="1:3">
      <c r="A130" t="s">
        <v>1062</v>
      </c>
      <c r="B130" t="s">
        <v>1078</v>
      </c>
      <c r="C130">
        <v>5395050101</v>
      </c>
    </row>
    <row r="131" spans="1:3">
      <c r="A131" t="s">
        <v>1062</v>
      </c>
      <c r="B131" t="s">
        <v>1079</v>
      </c>
      <c r="C131">
        <v>5395100101</v>
      </c>
    </row>
    <row r="132" spans="1:3">
      <c r="A132" t="s">
        <v>1062</v>
      </c>
      <c r="B132" t="s">
        <v>1080</v>
      </c>
      <c r="C132">
        <v>5395250101</v>
      </c>
    </row>
    <row r="133" spans="1:3">
      <c r="A133" t="s">
        <v>1062</v>
      </c>
      <c r="B133" t="s">
        <v>1081</v>
      </c>
      <c r="C133">
        <v>5395959502</v>
      </c>
    </row>
    <row r="134" spans="1:3">
      <c r="A134" t="s">
        <v>1062</v>
      </c>
      <c r="B134" t="s">
        <v>1082</v>
      </c>
      <c r="C134">
        <v>5395300101</v>
      </c>
    </row>
    <row r="135" spans="1:3">
      <c r="A135" t="s">
        <v>1062</v>
      </c>
      <c r="B135" t="s">
        <v>1083</v>
      </c>
      <c r="C135">
        <v>5395150101</v>
      </c>
    </row>
    <row r="136" spans="1:3">
      <c r="A136" t="s">
        <v>1062</v>
      </c>
      <c r="B136" t="s">
        <v>1084</v>
      </c>
      <c r="C136">
        <v>5395200101</v>
      </c>
    </row>
    <row r="137" spans="1:3">
      <c r="A137" t="s">
        <v>1062</v>
      </c>
      <c r="B137" t="s">
        <v>1085</v>
      </c>
      <c r="C137">
        <v>5395959595</v>
      </c>
    </row>
    <row r="138" spans="1:3">
      <c r="A138" t="s">
        <v>1062</v>
      </c>
      <c r="B138" t="s">
        <v>1086</v>
      </c>
      <c r="C138">
        <v>5315100101</v>
      </c>
    </row>
    <row r="139" spans="1:3">
      <c r="A139" t="s">
        <v>1062</v>
      </c>
      <c r="B139" t="s">
        <v>1087</v>
      </c>
      <c r="C139">
        <v>5315959501</v>
      </c>
    </row>
    <row r="140" spans="1:3">
      <c r="A140" t="s">
        <v>1062</v>
      </c>
      <c r="B140" t="s">
        <v>1088</v>
      </c>
      <c r="C140">
        <v>5315959502</v>
      </c>
    </row>
    <row r="141" spans="1:3">
      <c r="A141" t="s">
        <v>1062</v>
      </c>
      <c r="B141" t="s">
        <v>1089</v>
      </c>
      <c r="C141">
        <v>5315050101</v>
      </c>
    </row>
    <row r="142" spans="1:3">
      <c r="A142" t="s">
        <v>1062</v>
      </c>
      <c r="B142" t="s">
        <v>1090</v>
      </c>
      <c r="C142">
        <v>5315150101</v>
      </c>
    </row>
    <row r="143" spans="1:3">
      <c r="A143" t="s">
        <v>1062</v>
      </c>
      <c r="B143" t="s">
        <v>1091</v>
      </c>
      <c r="C143">
        <v>5315200101</v>
      </c>
    </row>
    <row r="144" spans="1:3">
      <c r="A144" t="s">
        <v>1062</v>
      </c>
      <c r="B144" t="s">
        <v>1092</v>
      </c>
      <c r="C144">
        <v>5315150102</v>
      </c>
    </row>
    <row r="145" spans="1:3">
      <c r="A145" t="s">
        <v>1062</v>
      </c>
      <c r="B145" t="s">
        <v>1093</v>
      </c>
      <c r="C145">
        <v>5315959595</v>
      </c>
    </row>
    <row r="148" spans="1:3">
      <c r="A148" t="s">
        <v>1094</v>
      </c>
      <c r="B148" t="s">
        <v>952</v>
      </c>
      <c r="C148">
        <v>6209020609</v>
      </c>
    </row>
    <row r="149" spans="1:3">
      <c r="A149" t="s">
        <v>1094</v>
      </c>
      <c r="B149" t="s">
        <v>953</v>
      </c>
      <c r="C149">
        <v>6209020602</v>
      </c>
    </row>
    <row r="150" spans="1:3">
      <c r="A150" t="s">
        <v>1094</v>
      </c>
      <c r="B150" t="s">
        <v>954</v>
      </c>
      <c r="C150">
        <v>6209020601</v>
      </c>
    </row>
    <row r="151" spans="1:3">
      <c r="A151" t="s">
        <v>1094</v>
      </c>
      <c r="B151" t="s">
        <v>955</v>
      </c>
      <c r="C151">
        <v>6209020605</v>
      </c>
    </row>
    <row r="152" spans="1:3">
      <c r="A152" t="s">
        <v>1094</v>
      </c>
      <c r="B152" t="s">
        <v>956</v>
      </c>
      <c r="C152">
        <v>6209020607</v>
      </c>
    </row>
    <row r="153" spans="1:3">
      <c r="A153" t="s">
        <v>1094</v>
      </c>
      <c r="B153" t="s">
        <v>957</v>
      </c>
      <c r="C153">
        <v>6209020608</v>
      </c>
    </row>
    <row r="154" spans="1:3">
      <c r="A154" t="s">
        <v>1094</v>
      </c>
      <c r="B154" t="s">
        <v>958</v>
      </c>
      <c r="C154">
        <v>6209020603</v>
      </c>
    </row>
    <row r="155" spans="1:3">
      <c r="A155" t="s">
        <v>1094</v>
      </c>
      <c r="B155" t="s">
        <v>959</v>
      </c>
      <c r="C155">
        <v>6209020604</v>
      </c>
    </row>
    <row r="156" spans="1:3">
      <c r="A156" t="s">
        <v>1094</v>
      </c>
      <c r="B156" t="s">
        <v>960</v>
      </c>
      <c r="C156">
        <v>6209020610</v>
      </c>
    </row>
    <row r="157" spans="1:3">
      <c r="A157" t="s">
        <v>1094</v>
      </c>
      <c r="B157" t="s">
        <v>961</v>
      </c>
      <c r="C157">
        <v>6209020606</v>
      </c>
    </row>
    <row r="158" spans="1:3">
      <c r="A158" t="s">
        <v>1094</v>
      </c>
      <c r="B158" t="s">
        <v>1095</v>
      </c>
      <c r="C158">
        <v>6209022302</v>
      </c>
    </row>
    <row r="159" spans="1:3">
      <c r="A159" t="s">
        <v>1094</v>
      </c>
      <c r="B159" t="s">
        <v>1096</v>
      </c>
      <c r="C159">
        <v>6209022301</v>
      </c>
    </row>
    <row r="160" spans="1:3">
      <c r="A160" t="s">
        <v>1094</v>
      </c>
      <c r="B160" t="s">
        <v>1097</v>
      </c>
      <c r="C160">
        <v>6209022303</v>
      </c>
    </row>
    <row r="161" spans="1:3">
      <c r="A161" t="s">
        <v>1094</v>
      </c>
      <c r="B161" t="s">
        <v>1098</v>
      </c>
      <c r="C161">
        <v>6209100402</v>
      </c>
    </row>
    <row r="162" spans="1:3">
      <c r="A162" t="s">
        <v>1094</v>
      </c>
      <c r="B162" t="s">
        <v>1099</v>
      </c>
      <c r="C162">
        <v>6209100401</v>
      </c>
    </row>
    <row r="163" spans="1:3">
      <c r="A163" t="s">
        <v>1094</v>
      </c>
      <c r="B163" t="s">
        <v>1100</v>
      </c>
      <c r="C163">
        <v>6209100303</v>
      </c>
    </row>
    <row r="164" spans="1:3">
      <c r="A164" t="s">
        <v>1094</v>
      </c>
      <c r="B164" t="s">
        <v>962</v>
      </c>
      <c r="C164">
        <v>6209100301</v>
      </c>
    </row>
    <row r="165" spans="1:3">
      <c r="A165" t="s">
        <v>1094</v>
      </c>
      <c r="B165" t="s">
        <v>1101</v>
      </c>
      <c r="C165">
        <v>6209100501</v>
      </c>
    </row>
    <row r="166" spans="1:3">
      <c r="A166" t="s">
        <v>1094</v>
      </c>
      <c r="B166" t="s">
        <v>963</v>
      </c>
      <c r="C166">
        <v>6209020902</v>
      </c>
    </row>
    <row r="167" spans="1:3">
      <c r="A167" t="s">
        <v>1094</v>
      </c>
      <c r="B167" t="s">
        <v>964</v>
      </c>
      <c r="C167">
        <v>6209020901</v>
      </c>
    </row>
    <row r="168" spans="1:3">
      <c r="A168" t="s">
        <v>1094</v>
      </c>
      <c r="B168" t="s">
        <v>965</v>
      </c>
      <c r="C168">
        <v>6209020101</v>
      </c>
    </row>
    <row r="169" spans="1:3">
      <c r="A169" t="s">
        <v>1094</v>
      </c>
      <c r="B169" t="s">
        <v>966</v>
      </c>
      <c r="C169">
        <v>6209021201</v>
      </c>
    </row>
    <row r="170" spans="1:3">
      <c r="A170" t="s">
        <v>1094</v>
      </c>
      <c r="B170" t="s">
        <v>967</v>
      </c>
      <c r="C170">
        <v>6209021202</v>
      </c>
    </row>
    <row r="171" spans="1:3">
      <c r="A171" t="s">
        <v>1094</v>
      </c>
      <c r="B171" t="s">
        <v>968</v>
      </c>
      <c r="C171">
        <v>6209021203</v>
      </c>
    </row>
    <row r="172" spans="1:3">
      <c r="A172" t="s">
        <v>1094</v>
      </c>
      <c r="B172" t="s">
        <v>969</v>
      </c>
      <c r="C172">
        <v>6209021204</v>
      </c>
    </row>
    <row r="173" spans="1:3">
      <c r="A173" t="s">
        <v>1094</v>
      </c>
      <c r="B173" t="s">
        <v>970</v>
      </c>
      <c r="C173">
        <v>6209022002</v>
      </c>
    </row>
    <row r="174" spans="1:3">
      <c r="A174" t="s">
        <v>1094</v>
      </c>
      <c r="B174" t="s">
        <v>971</v>
      </c>
      <c r="C174">
        <v>6209022001</v>
      </c>
    </row>
    <row r="175" spans="1:3">
      <c r="A175" t="s">
        <v>1094</v>
      </c>
      <c r="B175" t="s">
        <v>972</v>
      </c>
      <c r="C175">
        <v>6209022201</v>
      </c>
    </row>
    <row r="176" spans="1:3">
      <c r="A176" t="s">
        <v>1094</v>
      </c>
      <c r="B176" t="s">
        <v>973</v>
      </c>
      <c r="C176">
        <v>6209020501</v>
      </c>
    </row>
    <row r="177" spans="1:3">
      <c r="A177" t="s">
        <v>1094</v>
      </c>
      <c r="B177" t="s">
        <v>974</v>
      </c>
      <c r="C177">
        <v>6209020505</v>
      </c>
    </row>
    <row r="178" spans="1:3">
      <c r="A178" t="s">
        <v>1094</v>
      </c>
      <c r="B178" t="s">
        <v>975</v>
      </c>
      <c r="C178">
        <v>6209020503</v>
      </c>
    </row>
    <row r="179" spans="1:3">
      <c r="A179" t="s">
        <v>1094</v>
      </c>
      <c r="B179" t="s">
        <v>977</v>
      </c>
      <c r="C179">
        <v>6209021601</v>
      </c>
    </row>
    <row r="180" spans="1:3">
      <c r="A180" t="s">
        <v>1094</v>
      </c>
      <c r="B180" t="s">
        <v>978</v>
      </c>
      <c r="C180">
        <v>6209021602</v>
      </c>
    </row>
    <row r="181" spans="1:3">
      <c r="A181" t="s">
        <v>1094</v>
      </c>
      <c r="B181" t="s">
        <v>979</v>
      </c>
      <c r="C181">
        <v>6209020202</v>
      </c>
    </row>
    <row r="182" spans="1:3">
      <c r="A182" t="s">
        <v>1094</v>
      </c>
      <c r="B182" t="s">
        <v>980</v>
      </c>
      <c r="C182">
        <v>6209020201</v>
      </c>
    </row>
    <row r="183" spans="1:3">
      <c r="A183" t="s">
        <v>1094</v>
      </c>
      <c r="B183" t="s">
        <v>981</v>
      </c>
      <c r="C183">
        <v>6209020203</v>
      </c>
    </row>
    <row r="184" spans="1:3">
      <c r="A184" t="s">
        <v>1094</v>
      </c>
      <c r="B184" t="s">
        <v>982</v>
      </c>
      <c r="C184">
        <v>6209080106</v>
      </c>
    </row>
    <row r="185" spans="1:3">
      <c r="A185" t="s">
        <v>1094</v>
      </c>
      <c r="B185" t="s">
        <v>983</v>
      </c>
      <c r="C185">
        <v>6209080108</v>
      </c>
    </row>
    <row r="186" spans="1:3">
      <c r="A186" t="s">
        <v>1094</v>
      </c>
      <c r="B186" t="s">
        <v>984</v>
      </c>
      <c r="C186">
        <v>6209080107</v>
      </c>
    </row>
    <row r="187" spans="1:3">
      <c r="A187" t="s">
        <v>1094</v>
      </c>
      <c r="B187" t="s">
        <v>985</v>
      </c>
      <c r="C187">
        <v>6209080101</v>
      </c>
    </row>
    <row r="188" spans="1:3">
      <c r="A188" t="s">
        <v>1094</v>
      </c>
      <c r="B188" t="s">
        <v>986</v>
      </c>
      <c r="C188">
        <v>6209080103</v>
      </c>
    </row>
    <row r="189" spans="1:3">
      <c r="A189" t="s">
        <v>1094</v>
      </c>
      <c r="B189" t="s">
        <v>987</v>
      </c>
      <c r="C189">
        <v>6209080102</v>
      </c>
    </row>
    <row r="190" spans="1:3">
      <c r="A190" t="s">
        <v>1094</v>
      </c>
      <c r="B190" t="s">
        <v>988</v>
      </c>
      <c r="C190">
        <v>6209080104</v>
      </c>
    </row>
    <row r="191" spans="1:3">
      <c r="A191" t="s">
        <v>1094</v>
      </c>
      <c r="B191" t="s">
        <v>989</v>
      </c>
      <c r="C191">
        <v>6209080105</v>
      </c>
    </row>
    <row r="192" spans="1:3">
      <c r="A192" t="s">
        <v>1094</v>
      </c>
      <c r="B192" t="s">
        <v>990</v>
      </c>
      <c r="C192">
        <v>6209021815</v>
      </c>
    </row>
    <row r="193" spans="1:3">
      <c r="A193" t="s">
        <v>1094</v>
      </c>
      <c r="B193" t="s">
        <v>991</v>
      </c>
      <c r="C193">
        <v>6209020709</v>
      </c>
    </row>
    <row r="194" spans="1:3">
      <c r="A194" t="s">
        <v>1094</v>
      </c>
      <c r="B194" t="s">
        <v>992</v>
      </c>
      <c r="C194">
        <v>6209020710</v>
      </c>
    </row>
    <row r="195" spans="1:3">
      <c r="A195" t="s">
        <v>1094</v>
      </c>
      <c r="B195" t="s">
        <v>993</v>
      </c>
      <c r="C195">
        <v>6209020702</v>
      </c>
    </row>
    <row r="196" spans="1:3">
      <c r="A196" t="s">
        <v>1094</v>
      </c>
      <c r="B196" t="s">
        <v>994</v>
      </c>
      <c r="C196">
        <v>6209020701</v>
      </c>
    </row>
    <row r="197" spans="1:3">
      <c r="A197" t="s">
        <v>1094</v>
      </c>
      <c r="B197" t="s">
        <v>995</v>
      </c>
      <c r="C197">
        <v>6209020705</v>
      </c>
    </row>
    <row r="198" spans="1:3">
      <c r="A198" t="s">
        <v>1094</v>
      </c>
      <c r="B198" t="s">
        <v>996</v>
      </c>
      <c r="C198">
        <v>6209020707</v>
      </c>
    </row>
    <row r="199" spans="1:3">
      <c r="A199" t="s">
        <v>1094</v>
      </c>
      <c r="B199" t="s">
        <v>997</v>
      </c>
      <c r="C199">
        <v>6209020708</v>
      </c>
    </row>
    <row r="200" spans="1:3">
      <c r="A200" t="s">
        <v>1094</v>
      </c>
      <c r="B200" t="s">
        <v>998</v>
      </c>
      <c r="C200">
        <v>6209020703</v>
      </c>
    </row>
    <row r="201" spans="1:3">
      <c r="A201" t="s">
        <v>1094</v>
      </c>
      <c r="B201" t="s">
        <v>999</v>
      </c>
      <c r="C201">
        <v>6209020704</v>
      </c>
    </row>
    <row r="202" spans="1:3">
      <c r="A202" t="s">
        <v>1094</v>
      </c>
      <c r="B202" t="s">
        <v>1000</v>
      </c>
      <c r="C202">
        <v>6209020712</v>
      </c>
    </row>
    <row r="203" spans="1:3">
      <c r="A203" t="s">
        <v>1094</v>
      </c>
      <c r="B203" t="s">
        <v>1001</v>
      </c>
      <c r="C203">
        <v>6209020711</v>
      </c>
    </row>
    <row r="204" spans="1:3">
      <c r="A204" t="s">
        <v>1094</v>
      </c>
      <c r="B204" t="s">
        <v>1002</v>
      </c>
      <c r="C204">
        <v>6209020706</v>
      </c>
    </row>
    <row r="205" spans="1:3">
      <c r="A205" t="s">
        <v>1094</v>
      </c>
      <c r="B205" t="s">
        <v>1003</v>
      </c>
      <c r="C205">
        <v>6209021801</v>
      </c>
    </row>
    <row r="206" spans="1:3">
      <c r="A206" t="s">
        <v>1094</v>
      </c>
      <c r="B206" t="s">
        <v>1004</v>
      </c>
      <c r="C206">
        <v>6209021810</v>
      </c>
    </row>
    <row r="207" spans="1:3">
      <c r="A207" t="s">
        <v>1094</v>
      </c>
      <c r="B207" t="s">
        <v>1005</v>
      </c>
      <c r="C207">
        <v>6209021802</v>
      </c>
    </row>
    <row r="208" spans="1:3">
      <c r="A208" t="s">
        <v>1094</v>
      </c>
      <c r="B208" t="s">
        <v>1006</v>
      </c>
      <c r="C208">
        <v>6209021808</v>
      </c>
    </row>
    <row r="209" spans="1:3">
      <c r="A209" t="s">
        <v>1094</v>
      </c>
      <c r="B209" t="s">
        <v>1007</v>
      </c>
      <c r="C209">
        <v>6209021803</v>
      </c>
    </row>
    <row r="210" spans="1:3">
      <c r="A210" t="s">
        <v>1094</v>
      </c>
      <c r="B210" t="s">
        <v>1008</v>
      </c>
      <c r="C210">
        <v>6209021804</v>
      </c>
    </row>
    <row r="211" spans="1:3">
      <c r="A211" t="s">
        <v>1094</v>
      </c>
      <c r="B211" t="s">
        <v>1009</v>
      </c>
      <c r="C211">
        <v>6209021809</v>
      </c>
    </row>
    <row r="212" spans="1:3">
      <c r="A212" t="s">
        <v>1094</v>
      </c>
      <c r="B212" t="s">
        <v>1010</v>
      </c>
      <c r="C212">
        <v>6209021805</v>
      </c>
    </row>
    <row r="213" spans="1:3">
      <c r="A213" t="s">
        <v>1094</v>
      </c>
      <c r="B213" t="s">
        <v>1011</v>
      </c>
      <c r="C213">
        <v>6209021814</v>
      </c>
    </row>
    <row r="214" spans="1:3">
      <c r="A214" t="s">
        <v>1094</v>
      </c>
      <c r="B214" t="s">
        <v>1012</v>
      </c>
      <c r="C214">
        <v>6209021806</v>
      </c>
    </row>
    <row r="215" spans="1:3">
      <c r="A215" t="s">
        <v>1094</v>
      </c>
      <c r="B215" t="s">
        <v>1013</v>
      </c>
      <c r="C215">
        <v>6209021807</v>
      </c>
    </row>
    <row r="216" spans="1:3">
      <c r="A216" t="s">
        <v>1094</v>
      </c>
      <c r="B216" t="s">
        <v>1014</v>
      </c>
      <c r="C216">
        <v>6209021002</v>
      </c>
    </row>
    <row r="217" spans="1:3">
      <c r="A217" t="s">
        <v>1094</v>
      </c>
      <c r="B217" t="s">
        <v>1015</v>
      </c>
      <c r="C217">
        <v>6209021001</v>
      </c>
    </row>
    <row r="218" spans="1:3">
      <c r="A218" t="s">
        <v>1094</v>
      </c>
      <c r="B218" t="s">
        <v>1016</v>
      </c>
      <c r="C218">
        <v>6209021007</v>
      </c>
    </row>
    <row r="219" spans="1:3">
      <c r="A219" t="s">
        <v>1094</v>
      </c>
      <c r="B219" t="s">
        <v>1017</v>
      </c>
      <c r="C219">
        <v>6209021005</v>
      </c>
    </row>
    <row r="220" spans="1:3">
      <c r="A220" t="s">
        <v>1094</v>
      </c>
      <c r="B220" t="s">
        <v>1018</v>
      </c>
      <c r="C220">
        <v>6209021006</v>
      </c>
    </row>
    <row r="221" spans="1:3">
      <c r="A221" t="s">
        <v>1094</v>
      </c>
      <c r="B221" t="s">
        <v>1019</v>
      </c>
      <c r="C221">
        <v>6209021008</v>
      </c>
    </row>
    <row r="222" spans="1:3">
      <c r="A222" t="s">
        <v>1094</v>
      </c>
      <c r="B222" t="s">
        <v>1020</v>
      </c>
      <c r="C222">
        <v>6209021004</v>
      </c>
    </row>
    <row r="223" spans="1:3">
      <c r="A223" t="s">
        <v>1094</v>
      </c>
      <c r="B223" t="s">
        <v>1021</v>
      </c>
      <c r="C223">
        <v>6209021003</v>
      </c>
    </row>
    <row r="224" spans="1:3">
      <c r="A224" t="s">
        <v>1094</v>
      </c>
      <c r="B224" t="s">
        <v>1022</v>
      </c>
      <c r="C224">
        <v>6209021301</v>
      </c>
    </row>
    <row r="225" spans="1:3">
      <c r="A225" t="s">
        <v>1094</v>
      </c>
      <c r="B225" t="s">
        <v>1023</v>
      </c>
      <c r="C225">
        <v>6209020803</v>
      </c>
    </row>
    <row r="226" spans="1:3">
      <c r="A226" t="s">
        <v>1094</v>
      </c>
      <c r="B226" t="s">
        <v>1024</v>
      </c>
      <c r="C226">
        <v>6209020802</v>
      </c>
    </row>
    <row r="227" spans="1:3">
      <c r="A227" t="s">
        <v>1094</v>
      </c>
      <c r="B227" t="s">
        <v>1025</v>
      </c>
      <c r="C227">
        <v>6209020807</v>
      </c>
    </row>
    <row r="228" spans="1:3">
      <c r="A228" t="s">
        <v>1094</v>
      </c>
      <c r="B228" t="s">
        <v>1026</v>
      </c>
      <c r="C228">
        <v>6209020804</v>
      </c>
    </row>
    <row r="229" spans="1:3">
      <c r="A229" t="s">
        <v>1094</v>
      </c>
      <c r="B229" t="s">
        <v>1027</v>
      </c>
      <c r="C229">
        <v>6209020812</v>
      </c>
    </row>
    <row r="230" spans="1:3">
      <c r="A230" t="s">
        <v>1094</v>
      </c>
      <c r="B230" t="s">
        <v>1028</v>
      </c>
      <c r="C230">
        <v>6209020801</v>
      </c>
    </row>
    <row r="231" spans="1:3">
      <c r="A231" t="s">
        <v>1094</v>
      </c>
      <c r="B231" t="s">
        <v>1029</v>
      </c>
      <c r="C231">
        <v>6209020811</v>
      </c>
    </row>
    <row r="232" spans="1:3">
      <c r="A232" t="s">
        <v>1094</v>
      </c>
      <c r="B232" t="s">
        <v>1030</v>
      </c>
      <c r="C232">
        <v>6209020814</v>
      </c>
    </row>
    <row r="233" spans="1:3">
      <c r="A233" t="s">
        <v>1094</v>
      </c>
      <c r="B233" t="s">
        <v>1102</v>
      </c>
      <c r="C233">
        <v>6209020808</v>
      </c>
    </row>
    <row r="234" spans="1:3">
      <c r="A234" t="s">
        <v>1094</v>
      </c>
      <c r="B234" t="s">
        <v>1032</v>
      </c>
      <c r="C234">
        <v>6209020809</v>
      </c>
    </row>
    <row r="235" spans="1:3">
      <c r="A235" t="s">
        <v>1094</v>
      </c>
      <c r="B235" t="s">
        <v>1033</v>
      </c>
      <c r="C235">
        <v>6209020810</v>
      </c>
    </row>
    <row r="236" spans="1:3">
      <c r="A236" t="s">
        <v>1094</v>
      </c>
      <c r="B236" t="s">
        <v>1034</v>
      </c>
      <c r="C236">
        <v>6209020806</v>
      </c>
    </row>
    <row r="237" spans="1:3">
      <c r="A237" t="s">
        <v>1094</v>
      </c>
      <c r="B237" t="s">
        <v>1035</v>
      </c>
      <c r="C237">
        <v>6209020805</v>
      </c>
    </row>
    <row r="238" spans="1:3">
      <c r="A238" t="s">
        <v>1094</v>
      </c>
      <c r="B238" t="s">
        <v>1036</v>
      </c>
      <c r="C238">
        <v>6209020813</v>
      </c>
    </row>
    <row r="239" spans="1:3">
      <c r="A239" t="s">
        <v>1094</v>
      </c>
      <c r="B239" t="s">
        <v>1037</v>
      </c>
      <c r="C239">
        <v>6209021401</v>
      </c>
    </row>
    <row r="240" spans="1:3">
      <c r="A240" t="s">
        <v>1094</v>
      </c>
      <c r="B240" t="s">
        <v>1038</v>
      </c>
      <c r="C240">
        <v>6209021402</v>
      </c>
    </row>
    <row r="241" spans="1:3">
      <c r="A241" t="s">
        <v>1094</v>
      </c>
      <c r="B241" t="s">
        <v>1039</v>
      </c>
      <c r="C241">
        <v>6209021501</v>
      </c>
    </row>
    <row r="242" spans="1:3">
      <c r="A242" t="s">
        <v>1094</v>
      </c>
      <c r="B242" t="s">
        <v>1040</v>
      </c>
      <c r="C242">
        <v>6209020402</v>
      </c>
    </row>
    <row r="243" spans="1:3">
      <c r="A243" t="s">
        <v>1094</v>
      </c>
      <c r="B243" t="s">
        <v>1041</v>
      </c>
      <c r="C243">
        <v>6209020401</v>
      </c>
    </row>
    <row r="244" spans="1:3">
      <c r="A244" t="s">
        <v>1094</v>
      </c>
      <c r="B244" t="s">
        <v>1042</v>
      </c>
      <c r="C244">
        <v>6209020403</v>
      </c>
    </row>
    <row r="245" spans="1:3">
      <c r="A245" t="s">
        <v>1094</v>
      </c>
      <c r="B245" t="s">
        <v>1043</v>
      </c>
      <c r="C245">
        <v>6209020407</v>
      </c>
    </row>
    <row r="246" spans="1:3">
      <c r="A246" t="s">
        <v>1094</v>
      </c>
      <c r="B246" t="s">
        <v>1044</v>
      </c>
      <c r="C246">
        <v>6209020406</v>
      </c>
    </row>
    <row r="247" spans="1:3">
      <c r="A247" t="s">
        <v>1094</v>
      </c>
      <c r="B247" t="s">
        <v>1045</v>
      </c>
      <c r="C247">
        <v>6209020404</v>
      </c>
    </row>
    <row r="248" spans="1:3">
      <c r="A248" t="s">
        <v>1094</v>
      </c>
      <c r="B248" t="s">
        <v>1046</v>
      </c>
      <c r="C248">
        <v>6209020405</v>
      </c>
    </row>
    <row r="249" spans="1:3">
      <c r="A249" t="s">
        <v>1094</v>
      </c>
      <c r="B249" t="s">
        <v>1047</v>
      </c>
      <c r="C249">
        <v>6209020408</v>
      </c>
    </row>
    <row r="250" spans="1:3">
      <c r="A250" t="s">
        <v>1094</v>
      </c>
      <c r="B250" t="s">
        <v>1048</v>
      </c>
      <c r="C250">
        <v>6209020301</v>
      </c>
    </row>
    <row r="251" spans="1:3">
      <c r="A251" t="s">
        <v>1094</v>
      </c>
      <c r="B251" t="s">
        <v>1049</v>
      </c>
      <c r="C251">
        <v>6209020305</v>
      </c>
    </row>
    <row r="252" spans="1:3">
      <c r="A252" t="s">
        <v>1094</v>
      </c>
      <c r="B252" t="s">
        <v>1050</v>
      </c>
      <c r="C252">
        <v>6209020307</v>
      </c>
    </row>
    <row r="253" spans="1:3">
      <c r="A253" t="s">
        <v>1094</v>
      </c>
      <c r="B253" t="s">
        <v>1051</v>
      </c>
      <c r="C253">
        <v>6209020306</v>
      </c>
    </row>
    <row r="254" spans="1:3">
      <c r="A254" t="s">
        <v>1094</v>
      </c>
      <c r="B254" t="s">
        <v>1052</v>
      </c>
      <c r="C254">
        <v>6209020308</v>
      </c>
    </row>
    <row r="255" spans="1:3">
      <c r="A255" t="s">
        <v>1094</v>
      </c>
      <c r="B255" t="s">
        <v>1053</v>
      </c>
      <c r="C255">
        <v>6209020310</v>
      </c>
    </row>
    <row r="256" spans="1:3">
      <c r="A256" t="s">
        <v>1094</v>
      </c>
      <c r="B256" t="s">
        <v>1054</v>
      </c>
      <c r="C256">
        <v>6209020311</v>
      </c>
    </row>
    <row r="257" spans="1:3">
      <c r="A257" t="s">
        <v>1094</v>
      </c>
      <c r="B257" t="s">
        <v>1055</v>
      </c>
      <c r="C257">
        <v>6209020312</v>
      </c>
    </row>
    <row r="258" spans="1:3">
      <c r="A258" t="s">
        <v>1094</v>
      </c>
      <c r="B258" t="s">
        <v>1056</v>
      </c>
      <c r="C258">
        <v>6209020302</v>
      </c>
    </row>
    <row r="259" spans="1:3">
      <c r="A259" t="s">
        <v>1094</v>
      </c>
      <c r="B259" t="s">
        <v>1057</v>
      </c>
      <c r="C259">
        <v>6209020303</v>
      </c>
    </row>
    <row r="260" spans="1:3">
      <c r="A260" t="s">
        <v>1094</v>
      </c>
      <c r="B260" t="s">
        <v>1058</v>
      </c>
      <c r="C260">
        <v>6209020309</v>
      </c>
    </row>
    <row r="261" spans="1:3">
      <c r="A261" t="s">
        <v>1094</v>
      </c>
      <c r="B261" t="s">
        <v>1059</v>
      </c>
      <c r="C261">
        <v>6209020304</v>
      </c>
    </row>
    <row r="264" spans="1:3">
      <c r="A264" t="s">
        <v>1103</v>
      </c>
      <c r="B264" t="s">
        <v>1104</v>
      </c>
      <c r="C264">
        <v>6208020609</v>
      </c>
    </row>
    <row r="265" spans="1:3">
      <c r="A265" t="s">
        <v>1103</v>
      </c>
      <c r="B265" t="s">
        <v>1105</v>
      </c>
      <c r="C265">
        <v>6208020602</v>
      </c>
    </row>
    <row r="266" spans="1:3">
      <c r="A266" t="s">
        <v>1103</v>
      </c>
      <c r="B266" t="s">
        <v>1106</v>
      </c>
      <c r="C266">
        <v>6208020601</v>
      </c>
    </row>
    <row r="267" spans="1:3">
      <c r="A267" t="s">
        <v>1103</v>
      </c>
      <c r="B267" t="s">
        <v>1107</v>
      </c>
      <c r="C267">
        <v>6208020605</v>
      </c>
    </row>
    <row r="268" spans="1:3">
      <c r="A268" t="s">
        <v>1103</v>
      </c>
      <c r="B268" t="s">
        <v>1108</v>
      </c>
      <c r="C268">
        <v>6208020607</v>
      </c>
    </row>
    <row r="269" spans="1:3">
      <c r="A269" t="s">
        <v>1103</v>
      </c>
      <c r="B269" t="s">
        <v>1109</v>
      </c>
      <c r="C269">
        <v>6208020608</v>
      </c>
    </row>
    <row r="270" spans="1:3">
      <c r="A270" t="s">
        <v>1103</v>
      </c>
      <c r="B270" t="s">
        <v>1110</v>
      </c>
      <c r="C270">
        <v>6208020603</v>
      </c>
    </row>
    <row r="271" spans="1:3">
      <c r="A271" t="s">
        <v>1103</v>
      </c>
      <c r="B271" t="s">
        <v>1111</v>
      </c>
      <c r="C271">
        <v>6208020604</v>
      </c>
    </row>
    <row r="272" spans="1:3">
      <c r="A272" t="s">
        <v>1103</v>
      </c>
      <c r="B272" t="s">
        <v>1112</v>
      </c>
      <c r="C272">
        <v>6208020610</v>
      </c>
    </row>
    <row r="273" spans="1:3">
      <c r="A273" t="s">
        <v>1103</v>
      </c>
      <c r="B273" t="s">
        <v>1113</v>
      </c>
      <c r="C273">
        <v>6208020606</v>
      </c>
    </row>
    <row r="274" spans="1:3">
      <c r="A274" t="s">
        <v>1103</v>
      </c>
      <c r="B274" t="s">
        <v>1114</v>
      </c>
      <c r="C274">
        <v>6208022302</v>
      </c>
    </row>
    <row r="275" spans="1:3">
      <c r="A275" t="s">
        <v>1103</v>
      </c>
      <c r="B275" t="s">
        <v>1115</v>
      </c>
      <c r="C275">
        <v>6208022301</v>
      </c>
    </row>
    <row r="276" spans="1:3">
      <c r="A276" t="s">
        <v>1103</v>
      </c>
      <c r="B276" t="s">
        <v>1116</v>
      </c>
      <c r="C276">
        <v>6208022303</v>
      </c>
    </row>
    <row r="277" spans="1:3">
      <c r="A277" t="s">
        <v>1103</v>
      </c>
      <c r="B277" t="s">
        <v>1117</v>
      </c>
      <c r="C277">
        <v>6208100303</v>
      </c>
    </row>
    <row r="278" spans="1:3">
      <c r="A278" t="s">
        <v>1103</v>
      </c>
      <c r="B278" t="s">
        <v>1118</v>
      </c>
      <c r="C278">
        <v>6208100301</v>
      </c>
    </row>
    <row r="279" spans="1:3">
      <c r="A279" t="s">
        <v>1103</v>
      </c>
      <c r="B279" t="s">
        <v>1119</v>
      </c>
      <c r="C279">
        <v>6208020902</v>
      </c>
    </row>
    <row r="280" spans="1:3">
      <c r="A280" t="s">
        <v>1103</v>
      </c>
      <c r="B280" t="s">
        <v>1120</v>
      </c>
      <c r="C280">
        <v>6208020901</v>
      </c>
    </row>
    <row r="281" spans="1:3">
      <c r="A281" t="s">
        <v>1103</v>
      </c>
      <c r="B281" t="s">
        <v>1121</v>
      </c>
      <c r="C281">
        <v>6208020101</v>
      </c>
    </row>
    <row r="282" spans="1:3">
      <c r="A282" t="s">
        <v>1103</v>
      </c>
      <c r="B282" t="s">
        <v>1122</v>
      </c>
      <c r="C282">
        <v>6208021201</v>
      </c>
    </row>
    <row r="283" spans="1:3">
      <c r="A283" t="s">
        <v>1103</v>
      </c>
      <c r="B283" t="s">
        <v>1123</v>
      </c>
      <c r="C283">
        <v>6208021202</v>
      </c>
    </row>
    <row r="284" spans="1:3">
      <c r="A284" t="s">
        <v>1103</v>
      </c>
      <c r="B284" t="s">
        <v>1124</v>
      </c>
      <c r="C284">
        <v>6208021203</v>
      </c>
    </row>
    <row r="285" spans="1:3">
      <c r="A285" t="s">
        <v>1103</v>
      </c>
      <c r="B285" t="s">
        <v>1125</v>
      </c>
      <c r="C285">
        <v>6208021204</v>
      </c>
    </row>
    <row r="286" spans="1:3">
      <c r="A286" t="s">
        <v>1103</v>
      </c>
      <c r="B286" t="s">
        <v>1126</v>
      </c>
      <c r="C286">
        <v>6208022002</v>
      </c>
    </row>
    <row r="287" spans="1:3">
      <c r="A287" t="s">
        <v>1103</v>
      </c>
      <c r="B287" t="s">
        <v>1127</v>
      </c>
      <c r="C287">
        <v>6208022001</v>
      </c>
    </row>
    <row r="288" spans="1:3">
      <c r="A288" t="s">
        <v>1103</v>
      </c>
      <c r="B288" t="s">
        <v>1128</v>
      </c>
      <c r="C288">
        <v>6208022201</v>
      </c>
    </row>
    <row r="289" spans="1:3">
      <c r="A289" t="s">
        <v>1103</v>
      </c>
      <c r="B289" t="s">
        <v>1129</v>
      </c>
      <c r="C289">
        <v>6208020501</v>
      </c>
    </row>
    <row r="290" spans="1:3">
      <c r="A290" t="s">
        <v>1103</v>
      </c>
      <c r="B290" t="s">
        <v>1130</v>
      </c>
      <c r="C290">
        <v>6208020505</v>
      </c>
    </row>
    <row r="291" spans="1:3">
      <c r="A291" t="s">
        <v>1103</v>
      </c>
      <c r="B291" t="s">
        <v>1131</v>
      </c>
      <c r="C291">
        <v>6208020503</v>
      </c>
    </row>
    <row r="292" spans="1:3">
      <c r="A292" t="s">
        <v>1103</v>
      </c>
      <c r="B292" t="s">
        <v>1132</v>
      </c>
      <c r="C292">
        <v>6208100501</v>
      </c>
    </row>
    <row r="293" spans="1:3">
      <c r="A293" t="s">
        <v>1103</v>
      </c>
      <c r="B293" t="s">
        <v>1133</v>
      </c>
      <c r="C293">
        <v>6208021601</v>
      </c>
    </row>
    <row r="294" spans="1:3">
      <c r="A294" t="s">
        <v>1103</v>
      </c>
      <c r="B294" t="s">
        <v>1134</v>
      </c>
      <c r="C294">
        <v>6208021602</v>
      </c>
    </row>
    <row r="295" spans="1:3">
      <c r="A295" t="s">
        <v>1103</v>
      </c>
      <c r="B295" t="s">
        <v>1135</v>
      </c>
      <c r="C295">
        <v>6208020202</v>
      </c>
    </row>
    <row r="296" spans="1:3">
      <c r="A296" t="s">
        <v>1103</v>
      </c>
      <c r="B296" t="s">
        <v>1136</v>
      </c>
      <c r="C296">
        <v>6208020201</v>
      </c>
    </row>
    <row r="297" spans="1:3">
      <c r="A297" t="s">
        <v>1103</v>
      </c>
      <c r="B297" t="s">
        <v>1137</v>
      </c>
      <c r="C297">
        <v>6208020203</v>
      </c>
    </row>
    <row r="298" spans="1:3">
      <c r="A298" t="s">
        <v>1103</v>
      </c>
      <c r="B298" t="s">
        <v>1138</v>
      </c>
      <c r="C298">
        <v>6208080106</v>
      </c>
    </row>
    <row r="299" spans="1:3">
      <c r="A299" t="s">
        <v>1103</v>
      </c>
      <c r="B299" t="s">
        <v>1139</v>
      </c>
      <c r="C299">
        <v>6208080108</v>
      </c>
    </row>
    <row r="300" spans="1:3">
      <c r="A300" t="s">
        <v>1103</v>
      </c>
      <c r="B300" t="s">
        <v>1140</v>
      </c>
      <c r="C300">
        <v>6208080107</v>
      </c>
    </row>
    <row r="301" spans="1:3">
      <c r="A301" t="s">
        <v>1103</v>
      </c>
      <c r="B301" t="s">
        <v>1141</v>
      </c>
      <c r="C301">
        <v>6208080101</v>
      </c>
    </row>
    <row r="302" spans="1:3">
      <c r="A302" t="s">
        <v>1103</v>
      </c>
      <c r="B302" t="s">
        <v>1142</v>
      </c>
      <c r="C302">
        <v>6208080103</v>
      </c>
    </row>
    <row r="303" spans="1:3">
      <c r="A303" t="s">
        <v>1103</v>
      </c>
      <c r="B303" t="s">
        <v>1143</v>
      </c>
      <c r="C303">
        <v>6208080102</v>
      </c>
    </row>
    <row r="304" spans="1:3">
      <c r="A304" t="s">
        <v>1103</v>
      </c>
      <c r="B304" t="s">
        <v>1144</v>
      </c>
      <c r="C304">
        <v>6208080104</v>
      </c>
    </row>
    <row r="305" spans="1:3">
      <c r="A305" t="s">
        <v>1103</v>
      </c>
      <c r="B305" t="s">
        <v>1145</v>
      </c>
      <c r="C305">
        <v>6208080105</v>
      </c>
    </row>
    <row r="306" spans="1:3">
      <c r="A306" t="s">
        <v>1103</v>
      </c>
      <c r="B306" t="s">
        <v>1146</v>
      </c>
      <c r="C306">
        <v>6208021815</v>
      </c>
    </row>
    <row r="307" spans="1:3">
      <c r="A307" t="s">
        <v>1103</v>
      </c>
      <c r="B307" t="s">
        <v>1147</v>
      </c>
      <c r="C307">
        <v>6208020709</v>
      </c>
    </row>
    <row r="308" spans="1:3">
      <c r="A308" t="s">
        <v>1103</v>
      </c>
      <c r="B308" t="s">
        <v>1148</v>
      </c>
      <c r="C308">
        <v>6208020710</v>
      </c>
    </row>
    <row r="309" spans="1:3">
      <c r="A309" t="s">
        <v>1103</v>
      </c>
      <c r="B309" t="s">
        <v>1149</v>
      </c>
      <c r="C309">
        <v>6208020702</v>
      </c>
    </row>
    <row r="310" spans="1:3">
      <c r="A310" t="s">
        <v>1103</v>
      </c>
      <c r="B310" t="s">
        <v>1150</v>
      </c>
      <c r="C310">
        <v>6208020701</v>
      </c>
    </row>
    <row r="311" spans="1:3">
      <c r="A311" t="s">
        <v>1103</v>
      </c>
      <c r="B311" t="s">
        <v>1151</v>
      </c>
      <c r="C311">
        <v>6208020705</v>
      </c>
    </row>
    <row r="312" spans="1:3">
      <c r="A312" t="s">
        <v>1103</v>
      </c>
      <c r="B312" t="s">
        <v>1152</v>
      </c>
      <c r="C312">
        <v>6208020707</v>
      </c>
    </row>
    <row r="313" spans="1:3">
      <c r="A313" t="s">
        <v>1103</v>
      </c>
      <c r="B313" t="s">
        <v>1153</v>
      </c>
      <c r="C313">
        <v>6208020708</v>
      </c>
    </row>
    <row r="314" spans="1:3">
      <c r="A314" t="s">
        <v>1103</v>
      </c>
      <c r="B314" t="s">
        <v>1154</v>
      </c>
      <c r="C314">
        <v>6208020703</v>
      </c>
    </row>
    <row r="315" spans="1:3">
      <c r="A315" t="s">
        <v>1103</v>
      </c>
      <c r="B315" t="s">
        <v>1155</v>
      </c>
      <c r="C315">
        <v>6208020704</v>
      </c>
    </row>
    <row r="316" spans="1:3">
      <c r="A316" t="s">
        <v>1103</v>
      </c>
      <c r="B316" t="s">
        <v>1156</v>
      </c>
      <c r="C316">
        <v>6208020712</v>
      </c>
    </row>
    <row r="317" spans="1:3">
      <c r="A317" t="s">
        <v>1103</v>
      </c>
      <c r="B317" t="s">
        <v>1157</v>
      </c>
      <c r="C317">
        <v>6208020711</v>
      </c>
    </row>
    <row r="318" spans="1:3">
      <c r="A318" t="s">
        <v>1103</v>
      </c>
      <c r="B318" t="s">
        <v>1158</v>
      </c>
      <c r="C318">
        <v>6208020706</v>
      </c>
    </row>
    <row r="319" spans="1:3">
      <c r="A319" t="s">
        <v>1103</v>
      </c>
      <c r="B319" t="s">
        <v>1159</v>
      </c>
      <c r="C319">
        <v>6208021801</v>
      </c>
    </row>
    <row r="320" spans="1:3">
      <c r="A320" t="s">
        <v>1103</v>
      </c>
      <c r="B320" t="s">
        <v>1160</v>
      </c>
      <c r="C320">
        <v>6208021810</v>
      </c>
    </row>
    <row r="321" spans="1:3">
      <c r="A321" t="s">
        <v>1103</v>
      </c>
      <c r="B321" t="s">
        <v>1161</v>
      </c>
      <c r="C321">
        <v>6208021802</v>
      </c>
    </row>
    <row r="322" spans="1:3">
      <c r="A322" t="s">
        <v>1103</v>
      </c>
      <c r="B322" t="s">
        <v>1162</v>
      </c>
      <c r="C322">
        <v>6208021808</v>
      </c>
    </row>
    <row r="323" spans="1:3">
      <c r="A323" t="s">
        <v>1103</v>
      </c>
      <c r="B323" t="s">
        <v>1163</v>
      </c>
      <c r="C323">
        <v>6208021803</v>
      </c>
    </row>
    <row r="324" spans="1:3">
      <c r="A324" t="s">
        <v>1103</v>
      </c>
      <c r="B324" t="s">
        <v>1164</v>
      </c>
      <c r="C324">
        <v>6208021804</v>
      </c>
    </row>
    <row r="325" spans="1:3">
      <c r="A325" t="s">
        <v>1103</v>
      </c>
      <c r="B325" t="s">
        <v>1165</v>
      </c>
      <c r="C325">
        <v>6208021809</v>
      </c>
    </row>
    <row r="326" spans="1:3">
      <c r="A326" t="s">
        <v>1103</v>
      </c>
      <c r="B326" t="s">
        <v>1166</v>
      </c>
      <c r="C326">
        <v>6208021805</v>
      </c>
    </row>
    <row r="327" spans="1:3">
      <c r="A327" t="s">
        <v>1103</v>
      </c>
      <c r="B327" t="s">
        <v>1167</v>
      </c>
      <c r="C327">
        <v>6208021814</v>
      </c>
    </row>
    <row r="328" spans="1:3">
      <c r="A328" t="s">
        <v>1103</v>
      </c>
      <c r="B328" t="s">
        <v>1168</v>
      </c>
      <c r="C328">
        <v>6208021806</v>
      </c>
    </row>
    <row r="329" spans="1:3">
      <c r="A329" t="s">
        <v>1103</v>
      </c>
      <c r="B329" t="s">
        <v>1169</v>
      </c>
      <c r="C329">
        <v>6208021807</v>
      </c>
    </row>
    <row r="330" spans="1:3">
      <c r="A330" t="s">
        <v>1103</v>
      </c>
      <c r="B330" t="s">
        <v>1170</v>
      </c>
      <c r="C330">
        <v>6208021002</v>
      </c>
    </row>
    <row r="331" spans="1:3">
      <c r="A331" t="s">
        <v>1103</v>
      </c>
      <c r="B331" t="s">
        <v>1171</v>
      </c>
      <c r="C331">
        <v>6208021001</v>
      </c>
    </row>
    <row r="332" spans="1:3">
      <c r="A332" t="s">
        <v>1103</v>
      </c>
      <c r="B332" t="s">
        <v>1172</v>
      </c>
      <c r="C332">
        <v>6208021007</v>
      </c>
    </row>
    <row r="333" spans="1:3">
      <c r="A333" t="s">
        <v>1103</v>
      </c>
      <c r="B333" t="s">
        <v>1173</v>
      </c>
      <c r="C333">
        <v>6208021005</v>
      </c>
    </row>
    <row r="334" spans="1:3">
      <c r="A334" t="s">
        <v>1103</v>
      </c>
      <c r="B334" t="s">
        <v>1174</v>
      </c>
      <c r="C334">
        <v>6208021006</v>
      </c>
    </row>
    <row r="335" spans="1:3">
      <c r="A335" t="s">
        <v>1103</v>
      </c>
      <c r="B335" t="s">
        <v>1175</v>
      </c>
      <c r="C335">
        <v>6208021008</v>
      </c>
    </row>
    <row r="336" spans="1:3">
      <c r="A336" t="s">
        <v>1103</v>
      </c>
      <c r="B336" t="s">
        <v>1176</v>
      </c>
      <c r="C336">
        <v>6208021004</v>
      </c>
    </row>
    <row r="337" spans="1:3">
      <c r="A337" t="s">
        <v>1103</v>
      </c>
      <c r="B337" t="s">
        <v>1177</v>
      </c>
      <c r="C337">
        <v>6208021003</v>
      </c>
    </row>
    <row r="338" spans="1:3">
      <c r="A338" t="s">
        <v>1103</v>
      </c>
      <c r="B338" t="s">
        <v>1178</v>
      </c>
      <c r="C338">
        <v>6208021301</v>
      </c>
    </row>
    <row r="339" spans="1:3">
      <c r="A339" t="s">
        <v>1103</v>
      </c>
      <c r="B339" t="s">
        <v>1179</v>
      </c>
      <c r="C339">
        <v>6208020803</v>
      </c>
    </row>
    <row r="340" spans="1:3">
      <c r="A340" t="s">
        <v>1103</v>
      </c>
      <c r="B340" t="s">
        <v>1180</v>
      </c>
      <c r="C340">
        <v>6208020802</v>
      </c>
    </row>
    <row r="341" spans="1:3">
      <c r="A341" t="s">
        <v>1103</v>
      </c>
      <c r="B341" t="s">
        <v>1181</v>
      </c>
      <c r="C341">
        <v>6208020807</v>
      </c>
    </row>
    <row r="342" spans="1:3">
      <c r="A342" t="s">
        <v>1103</v>
      </c>
      <c r="B342" t="s">
        <v>1182</v>
      </c>
      <c r="C342">
        <v>6208020804</v>
      </c>
    </row>
    <row r="343" spans="1:3">
      <c r="A343" t="s">
        <v>1103</v>
      </c>
      <c r="B343" t="s">
        <v>1183</v>
      </c>
      <c r="C343">
        <v>6208020812</v>
      </c>
    </row>
    <row r="344" spans="1:3">
      <c r="A344" t="s">
        <v>1103</v>
      </c>
      <c r="B344" t="s">
        <v>1184</v>
      </c>
      <c r="C344">
        <v>6208020801</v>
      </c>
    </row>
    <row r="345" spans="1:3">
      <c r="A345" t="s">
        <v>1103</v>
      </c>
      <c r="B345" t="s">
        <v>1185</v>
      </c>
      <c r="C345">
        <v>6208020811</v>
      </c>
    </row>
    <row r="346" spans="1:3">
      <c r="A346" t="s">
        <v>1103</v>
      </c>
      <c r="B346" t="s">
        <v>1186</v>
      </c>
      <c r="C346">
        <v>6208020814</v>
      </c>
    </row>
    <row r="347" spans="1:3">
      <c r="A347" t="s">
        <v>1103</v>
      </c>
      <c r="B347" t="s">
        <v>1187</v>
      </c>
      <c r="C347">
        <v>6208020808</v>
      </c>
    </row>
    <row r="348" spans="1:3">
      <c r="A348" t="s">
        <v>1103</v>
      </c>
      <c r="B348" t="s">
        <v>1188</v>
      </c>
      <c r="C348">
        <v>6208020809</v>
      </c>
    </row>
    <row r="349" spans="1:3">
      <c r="A349" t="s">
        <v>1103</v>
      </c>
      <c r="B349" t="s">
        <v>1189</v>
      </c>
      <c r="C349">
        <v>6208020810</v>
      </c>
    </row>
    <row r="350" spans="1:3">
      <c r="A350" t="s">
        <v>1103</v>
      </c>
      <c r="B350" t="s">
        <v>1190</v>
      </c>
      <c r="C350">
        <v>6208020806</v>
      </c>
    </row>
    <row r="351" spans="1:3">
      <c r="A351" t="s">
        <v>1103</v>
      </c>
      <c r="B351" t="s">
        <v>1191</v>
      </c>
      <c r="C351">
        <v>6208020805</v>
      </c>
    </row>
    <row r="352" spans="1:3">
      <c r="A352" t="s">
        <v>1103</v>
      </c>
      <c r="B352" t="s">
        <v>1192</v>
      </c>
      <c r="C352">
        <v>6208020813</v>
      </c>
    </row>
    <row r="353" spans="1:3">
      <c r="A353" t="s">
        <v>1103</v>
      </c>
      <c r="B353" t="s">
        <v>1331</v>
      </c>
      <c r="C353" s="383">
        <v>6208050306</v>
      </c>
    </row>
    <row r="354" spans="1:3">
      <c r="A354" t="s">
        <v>1103</v>
      </c>
      <c r="B354" t="s">
        <v>1193</v>
      </c>
      <c r="C354">
        <v>6208021401</v>
      </c>
    </row>
    <row r="355" spans="1:3">
      <c r="A355" t="s">
        <v>1103</v>
      </c>
      <c r="B355" t="s">
        <v>1194</v>
      </c>
      <c r="C355">
        <v>6208021402</v>
      </c>
    </row>
    <row r="356" spans="1:3">
      <c r="A356" t="s">
        <v>1103</v>
      </c>
      <c r="B356" t="s">
        <v>1195</v>
      </c>
      <c r="C356">
        <v>6208021501</v>
      </c>
    </row>
    <row r="357" spans="1:3">
      <c r="A357" t="s">
        <v>1103</v>
      </c>
      <c r="B357" t="s">
        <v>1196</v>
      </c>
      <c r="C357">
        <v>6208020402</v>
      </c>
    </row>
    <row r="358" spans="1:3">
      <c r="A358" t="s">
        <v>1103</v>
      </c>
      <c r="B358" t="s">
        <v>1197</v>
      </c>
      <c r="C358">
        <v>6208020401</v>
      </c>
    </row>
    <row r="359" spans="1:3">
      <c r="A359" t="s">
        <v>1103</v>
      </c>
      <c r="B359" t="s">
        <v>1198</v>
      </c>
      <c r="C359">
        <v>6208020403</v>
      </c>
    </row>
    <row r="360" spans="1:3">
      <c r="A360" t="s">
        <v>1103</v>
      </c>
      <c r="B360" t="s">
        <v>1199</v>
      </c>
      <c r="C360">
        <v>6208020407</v>
      </c>
    </row>
    <row r="361" spans="1:3">
      <c r="A361" t="s">
        <v>1103</v>
      </c>
      <c r="B361" t="s">
        <v>1200</v>
      </c>
      <c r="C361">
        <v>6208020406</v>
      </c>
    </row>
    <row r="362" spans="1:3">
      <c r="A362" t="s">
        <v>1103</v>
      </c>
      <c r="B362" t="s">
        <v>1201</v>
      </c>
      <c r="C362">
        <v>6208020404</v>
      </c>
    </row>
    <row r="363" spans="1:3">
      <c r="A363" t="s">
        <v>1103</v>
      </c>
      <c r="B363" t="s">
        <v>1202</v>
      </c>
      <c r="C363">
        <v>6208020405</v>
      </c>
    </row>
    <row r="364" spans="1:3">
      <c r="A364" t="s">
        <v>1103</v>
      </c>
      <c r="B364" t="s">
        <v>1203</v>
      </c>
      <c r="C364">
        <v>6208020408</v>
      </c>
    </row>
    <row r="365" spans="1:3">
      <c r="A365" t="s">
        <v>1103</v>
      </c>
      <c r="B365" t="s">
        <v>1204</v>
      </c>
      <c r="C365">
        <v>6208020301</v>
      </c>
    </row>
    <row r="366" spans="1:3">
      <c r="A366" t="s">
        <v>1103</v>
      </c>
      <c r="B366" t="s">
        <v>1205</v>
      </c>
      <c r="C366">
        <v>6208020305</v>
      </c>
    </row>
    <row r="367" spans="1:3">
      <c r="A367" t="s">
        <v>1103</v>
      </c>
      <c r="B367" t="s">
        <v>1206</v>
      </c>
      <c r="C367">
        <v>6208020307</v>
      </c>
    </row>
    <row r="368" spans="1:3">
      <c r="A368" t="s">
        <v>1103</v>
      </c>
      <c r="B368" t="s">
        <v>1207</v>
      </c>
      <c r="C368">
        <v>6208020306</v>
      </c>
    </row>
    <row r="369" spans="1:3">
      <c r="A369" t="s">
        <v>1103</v>
      </c>
      <c r="B369" t="s">
        <v>1208</v>
      </c>
      <c r="C369">
        <v>6208020308</v>
      </c>
    </row>
    <row r="370" spans="1:3">
      <c r="A370" t="s">
        <v>1103</v>
      </c>
      <c r="B370" t="s">
        <v>1209</v>
      </c>
      <c r="C370">
        <v>6208020310</v>
      </c>
    </row>
    <row r="371" spans="1:3">
      <c r="A371" t="s">
        <v>1103</v>
      </c>
      <c r="B371" t="s">
        <v>1210</v>
      </c>
      <c r="C371">
        <v>6208020311</v>
      </c>
    </row>
    <row r="372" spans="1:3">
      <c r="A372" t="s">
        <v>1103</v>
      </c>
      <c r="B372" t="s">
        <v>1211</v>
      </c>
      <c r="C372">
        <v>6208020312</v>
      </c>
    </row>
    <row r="373" spans="1:3">
      <c r="A373" t="s">
        <v>1103</v>
      </c>
      <c r="B373" t="s">
        <v>1212</v>
      </c>
      <c r="C373">
        <v>6208020302</v>
      </c>
    </row>
    <row r="374" spans="1:3">
      <c r="A374" t="s">
        <v>1103</v>
      </c>
      <c r="B374" t="s">
        <v>1213</v>
      </c>
      <c r="C374">
        <v>6208020303</v>
      </c>
    </row>
    <row r="375" spans="1:3">
      <c r="A375" t="s">
        <v>1103</v>
      </c>
      <c r="B375" t="s">
        <v>1214</v>
      </c>
      <c r="C375">
        <v>6208020309</v>
      </c>
    </row>
    <row r="376" spans="1:3">
      <c r="A376" t="s">
        <v>1103</v>
      </c>
      <c r="B376" t="s">
        <v>1215</v>
      </c>
      <c r="C376">
        <v>6208020304</v>
      </c>
    </row>
    <row r="377" spans="1:3">
      <c r="A377" t="s">
        <v>1103</v>
      </c>
      <c r="B377" t="s">
        <v>1216</v>
      </c>
      <c r="C377">
        <v>6208100402</v>
      </c>
    </row>
    <row r="378" spans="1:3">
      <c r="A378" t="s">
        <v>1103</v>
      </c>
      <c r="B378" t="s">
        <v>1072</v>
      </c>
      <c r="C378">
        <v>5395959501</v>
      </c>
    </row>
    <row r="379" spans="1:3">
      <c r="A379" t="s">
        <v>1103</v>
      </c>
      <c r="B379" t="s">
        <v>1217</v>
      </c>
      <c r="C379">
        <v>6208100401</v>
      </c>
    </row>
    <row r="382" spans="1:3">
      <c r="A382" t="s">
        <v>1218</v>
      </c>
      <c r="B382" t="s">
        <v>1219</v>
      </c>
      <c r="C382">
        <v>1556100101</v>
      </c>
    </row>
    <row r="383" spans="1:3">
      <c r="A383" t="s">
        <v>1218</v>
      </c>
      <c r="B383" t="s">
        <v>1220</v>
      </c>
      <c r="C383">
        <v>1560050101</v>
      </c>
    </row>
    <row r="384" spans="1:3">
      <c r="A384" t="s">
        <v>1218</v>
      </c>
      <c r="B384" t="s">
        <v>1221</v>
      </c>
      <c r="C384">
        <v>1540050101</v>
      </c>
    </row>
    <row r="385" spans="1:3">
      <c r="A385" t="s">
        <v>1218</v>
      </c>
      <c r="B385" t="s">
        <v>1222</v>
      </c>
      <c r="C385">
        <v>1805100101</v>
      </c>
    </row>
    <row r="386" spans="1:3">
      <c r="A386" t="s">
        <v>1218</v>
      </c>
      <c r="B386" t="s">
        <v>1223</v>
      </c>
      <c r="C386">
        <v>1516150101</v>
      </c>
    </row>
    <row r="387" spans="1:3">
      <c r="A387" t="s">
        <v>1218</v>
      </c>
      <c r="B387" t="s">
        <v>1224</v>
      </c>
      <c r="C387">
        <v>1508050101</v>
      </c>
    </row>
    <row r="388" spans="1:3">
      <c r="A388" t="s">
        <v>1218</v>
      </c>
      <c r="B388" t="s">
        <v>1225</v>
      </c>
      <c r="C388">
        <v>1584050102</v>
      </c>
    </row>
    <row r="389" spans="1:3">
      <c r="A389" t="s">
        <v>1218</v>
      </c>
      <c r="B389" t="s">
        <v>1226</v>
      </c>
      <c r="C389">
        <v>1516050101</v>
      </c>
    </row>
    <row r="390" spans="1:3">
      <c r="A390" t="s">
        <v>1218</v>
      </c>
      <c r="B390" t="s">
        <v>1227</v>
      </c>
      <c r="C390">
        <v>1805959501</v>
      </c>
    </row>
    <row r="391" spans="1:3">
      <c r="A391" t="s">
        <v>1218</v>
      </c>
      <c r="B391" t="s">
        <v>1228</v>
      </c>
      <c r="C391">
        <v>1805050101</v>
      </c>
    </row>
    <row r="392" spans="1:3">
      <c r="A392" t="s">
        <v>1218</v>
      </c>
      <c r="B392" t="s">
        <v>1229</v>
      </c>
      <c r="C392">
        <v>1520050103</v>
      </c>
    </row>
    <row r="393" spans="1:3">
      <c r="A393" t="s">
        <v>1218</v>
      </c>
      <c r="B393" t="s">
        <v>1230</v>
      </c>
      <c r="C393">
        <v>1520050107</v>
      </c>
    </row>
    <row r="394" spans="1:3">
      <c r="A394" t="s">
        <v>1218</v>
      </c>
      <c r="B394" t="s">
        <v>1231</v>
      </c>
      <c r="C394">
        <v>1520050106</v>
      </c>
    </row>
    <row r="395" spans="1:3">
      <c r="A395" t="s">
        <v>1218</v>
      </c>
      <c r="B395" t="s">
        <v>1232</v>
      </c>
      <c r="C395">
        <v>1520050102</v>
      </c>
    </row>
    <row r="396" spans="1:3">
      <c r="A396" t="s">
        <v>1218</v>
      </c>
      <c r="B396" t="s">
        <v>1233</v>
      </c>
      <c r="C396">
        <v>1520050104</v>
      </c>
    </row>
    <row r="397" spans="1:3">
      <c r="A397" t="s">
        <v>1218</v>
      </c>
      <c r="B397" t="s">
        <v>1234</v>
      </c>
      <c r="C397">
        <v>1520050108</v>
      </c>
    </row>
    <row r="398" spans="1:3">
      <c r="A398" t="s">
        <v>1218</v>
      </c>
      <c r="B398" t="s">
        <v>1235</v>
      </c>
      <c r="C398">
        <v>1528100101</v>
      </c>
    </row>
    <row r="399" spans="1:3">
      <c r="A399" t="s">
        <v>1218</v>
      </c>
      <c r="B399" t="s">
        <v>1236</v>
      </c>
      <c r="C399">
        <v>1524100101</v>
      </c>
    </row>
    <row r="400" spans="1:3">
      <c r="A400" t="s">
        <v>1218</v>
      </c>
      <c r="B400" t="s">
        <v>1237</v>
      </c>
      <c r="C400">
        <v>1528150101</v>
      </c>
    </row>
    <row r="401" spans="1:3">
      <c r="A401" t="s">
        <v>1218</v>
      </c>
      <c r="B401" t="s">
        <v>1238</v>
      </c>
      <c r="C401">
        <v>1805100102</v>
      </c>
    </row>
    <row r="402" spans="1:3">
      <c r="A402" t="s">
        <v>1218</v>
      </c>
      <c r="B402" t="s">
        <v>1238</v>
      </c>
      <c r="C402">
        <v>1805959502</v>
      </c>
    </row>
    <row r="403" spans="1:3">
      <c r="A403" t="s">
        <v>1218</v>
      </c>
      <c r="B403" t="s">
        <v>1239</v>
      </c>
      <c r="C403">
        <v>1528050101</v>
      </c>
    </row>
    <row r="404" spans="1:3">
      <c r="A404" t="s">
        <v>1218</v>
      </c>
      <c r="B404" t="s">
        <v>1240</v>
      </c>
      <c r="C404">
        <v>1805100103</v>
      </c>
    </row>
    <row r="405" spans="1:3">
      <c r="A405" t="s">
        <v>1218</v>
      </c>
      <c r="B405" t="s">
        <v>1240</v>
      </c>
      <c r="C405">
        <v>1805959503</v>
      </c>
    </row>
    <row r="406" spans="1:3">
      <c r="A406" t="s">
        <v>1218</v>
      </c>
      <c r="B406" t="s">
        <v>1241</v>
      </c>
      <c r="C406">
        <v>1584050101</v>
      </c>
    </row>
    <row r="407" spans="1:3">
      <c r="A407" t="s">
        <v>1218</v>
      </c>
      <c r="B407" t="s">
        <v>1242</v>
      </c>
      <c r="C407">
        <v>1520050105</v>
      </c>
    </row>
    <row r="408" spans="1:3">
      <c r="A408" t="s">
        <v>1218</v>
      </c>
      <c r="B408" t="s">
        <v>1243</v>
      </c>
      <c r="C408">
        <v>1556050101</v>
      </c>
    </row>
    <row r="409" spans="1:3">
      <c r="A409" t="s">
        <v>1218</v>
      </c>
      <c r="B409" t="s">
        <v>1244</v>
      </c>
      <c r="C409">
        <v>1532200101</v>
      </c>
    </row>
    <row r="410" spans="1:3">
      <c r="A410" t="s">
        <v>1218</v>
      </c>
      <c r="B410" t="s">
        <v>1245</v>
      </c>
      <c r="C410">
        <v>1805959504</v>
      </c>
    </row>
    <row r="411" spans="1:3">
      <c r="A411" t="s">
        <v>1218</v>
      </c>
      <c r="B411" t="s">
        <v>1246</v>
      </c>
      <c r="C411">
        <v>1532150101</v>
      </c>
    </row>
    <row r="412" spans="1:3">
      <c r="A412" t="s">
        <v>1218</v>
      </c>
      <c r="B412" t="s">
        <v>1247</v>
      </c>
      <c r="C412">
        <v>1528250101</v>
      </c>
    </row>
    <row r="413" spans="1:3">
      <c r="A413" t="s">
        <v>1218</v>
      </c>
      <c r="B413" t="s">
        <v>1248</v>
      </c>
      <c r="C413">
        <v>1520050101</v>
      </c>
    </row>
    <row r="414" spans="1:3">
      <c r="A414" t="s">
        <v>1218</v>
      </c>
      <c r="B414" t="s">
        <v>1249</v>
      </c>
      <c r="C414">
        <v>1532050101</v>
      </c>
    </row>
    <row r="415" spans="1:3">
      <c r="A415" t="s">
        <v>1218</v>
      </c>
      <c r="B415" t="s">
        <v>1250</v>
      </c>
      <c r="C415">
        <v>1805050102</v>
      </c>
    </row>
    <row r="416" spans="1:3">
      <c r="A416" t="s">
        <v>1218</v>
      </c>
      <c r="B416" t="s">
        <v>1251</v>
      </c>
      <c r="C416">
        <v>1524050101</v>
      </c>
    </row>
    <row r="417" spans="1:3">
      <c r="A417" t="s">
        <v>1218</v>
      </c>
      <c r="B417" t="s">
        <v>1252</v>
      </c>
      <c r="C417">
        <v>1805050103</v>
      </c>
    </row>
    <row r="418" spans="1:3">
      <c r="A418" t="s">
        <v>1218</v>
      </c>
      <c r="B418" t="s">
        <v>1253</v>
      </c>
      <c r="C418">
        <v>1532100101</v>
      </c>
    </row>
    <row r="419" spans="1:3">
      <c r="A419" t="s">
        <v>1218</v>
      </c>
      <c r="B419" t="s">
        <v>1254</v>
      </c>
      <c r="C419">
        <v>1516100101</v>
      </c>
    </row>
    <row r="420" spans="1:3">
      <c r="A420" t="s">
        <v>1218</v>
      </c>
      <c r="B420" t="s">
        <v>1255</v>
      </c>
      <c r="C420">
        <v>1524959595</v>
      </c>
    </row>
    <row r="421" spans="1:3">
      <c r="A421" t="s">
        <v>1218</v>
      </c>
      <c r="B421" t="s">
        <v>1255</v>
      </c>
      <c r="C421">
        <v>1528959595</v>
      </c>
    </row>
    <row r="422" spans="1:3">
      <c r="A422" t="s">
        <v>1218</v>
      </c>
      <c r="B422" t="s">
        <v>1255</v>
      </c>
      <c r="C422">
        <v>1532959595</v>
      </c>
    </row>
    <row r="423" spans="1:3">
      <c r="A423" t="s">
        <v>1218</v>
      </c>
      <c r="B423" t="s">
        <v>1255</v>
      </c>
      <c r="C423">
        <v>1556959595</v>
      </c>
    </row>
    <row r="424" spans="1:3">
      <c r="A424" t="s">
        <v>1218</v>
      </c>
      <c r="B424" t="s">
        <v>1256</v>
      </c>
      <c r="C424">
        <v>1805959595</v>
      </c>
    </row>
    <row r="425" spans="1:3">
      <c r="A425" t="s">
        <v>1218</v>
      </c>
      <c r="B425" t="s">
        <v>1257</v>
      </c>
      <c r="C425">
        <v>1556280101</v>
      </c>
    </row>
    <row r="426" spans="1:3">
      <c r="A426" t="s">
        <v>1218</v>
      </c>
      <c r="B426" t="s">
        <v>1258</v>
      </c>
      <c r="C426">
        <v>1556150101</v>
      </c>
    </row>
    <row r="427" spans="1:3">
      <c r="A427" t="s">
        <v>1218</v>
      </c>
      <c r="B427" t="s">
        <v>1259</v>
      </c>
      <c r="C427">
        <v>1556300101</v>
      </c>
    </row>
    <row r="428" spans="1:3">
      <c r="A428" t="s">
        <v>1218</v>
      </c>
      <c r="B428" t="s">
        <v>1260</v>
      </c>
      <c r="C428">
        <v>1556500101</v>
      </c>
    </row>
    <row r="429" spans="1:3">
      <c r="A429" t="s">
        <v>1218</v>
      </c>
      <c r="B429" t="s">
        <v>1261</v>
      </c>
      <c r="C429">
        <v>1504100101</v>
      </c>
    </row>
    <row r="430" spans="1:3">
      <c r="A430" t="s">
        <v>1218</v>
      </c>
      <c r="B430" t="s">
        <v>1262</v>
      </c>
      <c r="C430">
        <v>1504050101</v>
      </c>
    </row>
    <row r="434" spans="1:3">
      <c r="A434" t="s">
        <v>1263</v>
      </c>
      <c r="B434" t="s">
        <v>1264</v>
      </c>
      <c r="C434">
        <v>6210020502</v>
      </c>
    </row>
    <row r="435" spans="1:3">
      <c r="A435" t="s">
        <v>1263</v>
      </c>
      <c r="B435" t="s">
        <v>1265</v>
      </c>
      <c r="C435">
        <v>6210022102</v>
      </c>
    </row>
    <row r="436" spans="1:3">
      <c r="A436" t="s">
        <v>1263</v>
      </c>
      <c r="B436" t="s">
        <v>1266</v>
      </c>
      <c r="C436">
        <v>6210100302</v>
      </c>
    </row>
    <row r="437" spans="1:3">
      <c r="A437" t="s">
        <v>1263</v>
      </c>
      <c r="B437" t="s">
        <v>1267</v>
      </c>
      <c r="C437">
        <v>6210022101</v>
      </c>
    </row>
    <row r="438" spans="1:3">
      <c r="A438" t="s">
        <v>1263</v>
      </c>
      <c r="B438" t="s">
        <v>1268</v>
      </c>
      <c r="C438">
        <v>6210021903</v>
      </c>
    </row>
    <row r="439" spans="1:3">
      <c r="A439" t="s">
        <v>1263</v>
      </c>
      <c r="B439" t="s">
        <v>1269</v>
      </c>
      <c r="C439">
        <v>6210021902</v>
      </c>
    </row>
    <row r="440" spans="1:3">
      <c r="A440" t="s">
        <v>1263</v>
      </c>
      <c r="B440" t="s">
        <v>1270</v>
      </c>
      <c r="C440">
        <v>6210021102</v>
      </c>
    </row>
    <row r="441" spans="1:3">
      <c r="A441" t="s">
        <v>1263</v>
      </c>
      <c r="B441" t="s">
        <v>1271</v>
      </c>
      <c r="C441">
        <v>6210021901</v>
      </c>
    </row>
    <row r="442" spans="1:3">
      <c r="A442" t="s">
        <v>1263</v>
      </c>
      <c r="B442" t="s">
        <v>1272</v>
      </c>
      <c r="C442">
        <v>6210021812</v>
      </c>
    </row>
    <row r="443" spans="1:3">
      <c r="A443" t="s">
        <v>1263</v>
      </c>
      <c r="B443" t="s">
        <v>1273</v>
      </c>
      <c r="C443">
        <v>6210020504</v>
      </c>
    </row>
    <row r="444" spans="1:3">
      <c r="A444" t="s">
        <v>1263</v>
      </c>
      <c r="B444" t="s">
        <v>1274</v>
      </c>
      <c r="C444">
        <v>6210021701</v>
      </c>
    </row>
    <row r="445" spans="1:3">
      <c r="A445" t="s">
        <v>1263</v>
      </c>
      <c r="B445" t="s">
        <v>1275</v>
      </c>
      <c r="C445">
        <v>6210021103</v>
      </c>
    </row>
    <row r="446" spans="1:3">
      <c r="A446" t="s">
        <v>1263</v>
      </c>
      <c r="B446" t="s">
        <v>1276</v>
      </c>
      <c r="C446">
        <v>6210021813</v>
      </c>
    </row>
    <row r="447" spans="1:3">
      <c r="A447" t="s">
        <v>1263</v>
      </c>
      <c r="B447" t="s">
        <v>1277</v>
      </c>
      <c r="C447">
        <v>6210021101</v>
      </c>
    </row>
    <row r="448" spans="1:3">
      <c r="A448" t="s">
        <v>1263</v>
      </c>
      <c r="B448" t="s">
        <v>1278</v>
      </c>
      <c r="C448">
        <v>6210021104</v>
      </c>
    </row>
    <row r="449" spans="1:3">
      <c r="A449" t="s">
        <v>1263</v>
      </c>
      <c r="B449" t="s">
        <v>1279</v>
      </c>
      <c r="C449">
        <v>6210021811</v>
      </c>
    </row>
    <row r="453" spans="1:3">
      <c r="A453" t="s">
        <v>1280</v>
      </c>
      <c r="B453" t="s">
        <v>1281</v>
      </c>
      <c r="C453">
        <v>6209020502</v>
      </c>
    </row>
    <row r="454" spans="1:3">
      <c r="A454" t="s">
        <v>1280</v>
      </c>
      <c r="B454" t="s">
        <v>1282</v>
      </c>
      <c r="C454">
        <v>6209022102</v>
      </c>
    </row>
    <row r="455" spans="1:3">
      <c r="A455" t="s">
        <v>1280</v>
      </c>
      <c r="B455" t="s">
        <v>1283</v>
      </c>
      <c r="C455">
        <v>6209100302</v>
      </c>
    </row>
    <row r="456" spans="1:3">
      <c r="A456" t="s">
        <v>1280</v>
      </c>
      <c r="B456" t="s">
        <v>1284</v>
      </c>
      <c r="C456">
        <v>6209022101</v>
      </c>
    </row>
    <row r="457" spans="1:3">
      <c r="A457" t="s">
        <v>1280</v>
      </c>
      <c r="B457" t="s">
        <v>1285</v>
      </c>
      <c r="C457">
        <v>6209021903</v>
      </c>
    </row>
    <row r="458" spans="1:3">
      <c r="A458" t="s">
        <v>1280</v>
      </c>
      <c r="B458" t="s">
        <v>1286</v>
      </c>
      <c r="C458">
        <v>6209021902</v>
      </c>
    </row>
    <row r="459" spans="1:3">
      <c r="A459" t="s">
        <v>1280</v>
      </c>
      <c r="B459" t="s">
        <v>1287</v>
      </c>
      <c r="C459">
        <v>6209021102</v>
      </c>
    </row>
    <row r="460" spans="1:3">
      <c r="A460" t="s">
        <v>1280</v>
      </c>
      <c r="B460" t="s">
        <v>1288</v>
      </c>
      <c r="C460">
        <v>6209021901</v>
      </c>
    </row>
    <row r="461" spans="1:3">
      <c r="A461" t="s">
        <v>1280</v>
      </c>
      <c r="B461" t="s">
        <v>1289</v>
      </c>
      <c r="C461">
        <v>6209021812</v>
      </c>
    </row>
    <row r="462" spans="1:3">
      <c r="A462" t="s">
        <v>1280</v>
      </c>
      <c r="B462" t="s">
        <v>1290</v>
      </c>
      <c r="C462">
        <v>6209020504</v>
      </c>
    </row>
    <row r="463" spans="1:3">
      <c r="A463" t="s">
        <v>1280</v>
      </c>
      <c r="B463" t="s">
        <v>1291</v>
      </c>
      <c r="C463">
        <v>6209021701</v>
      </c>
    </row>
    <row r="464" spans="1:3">
      <c r="A464" t="s">
        <v>1280</v>
      </c>
      <c r="B464" t="s">
        <v>1292</v>
      </c>
      <c r="C464">
        <v>6209021103</v>
      </c>
    </row>
    <row r="465" spans="1:3">
      <c r="A465" t="s">
        <v>1280</v>
      </c>
      <c r="B465" t="s">
        <v>1293</v>
      </c>
      <c r="C465">
        <v>6209021813</v>
      </c>
    </row>
    <row r="466" spans="1:3">
      <c r="A466" t="s">
        <v>1280</v>
      </c>
      <c r="B466" t="s">
        <v>1294</v>
      </c>
      <c r="C466">
        <v>6209021101</v>
      </c>
    </row>
    <row r="467" spans="1:3">
      <c r="A467" t="s">
        <v>1280</v>
      </c>
      <c r="B467" t="s">
        <v>1295</v>
      </c>
      <c r="C467">
        <v>6209021104</v>
      </c>
    </row>
    <row r="468" spans="1:3">
      <c r="A468" t="s">
        <v>1280</v>
      </c>
      <c r="B468" t="s">
        <v>1296</v>
      </c>
      <c r="C468">
        <v>6209021811</v>
      </c>
    </row>
    <row r="472" spans="1:3">
      <c r="A472" t="s">
        <v>1297</v>
      </c>
      <c r="B472" t="s">
        <v>1298</v>
      </c>
      <c r="C472">
        <v>6208020502</v>
      </c>
    </row>
    <row r="473" spans="1:3">
      <c r="A473" t="s">
        <v>1297</v>
      </c>
      <c r="B473" t="s">
        <v>1299</v>
      </c>
      <c r="C473">
        <v>6208022102</v>
      </c>
    </row>
    <row r="474" spans="1:3">
      <c r="A474" t="s">
        <v>1297</v>
      </c>
      <c r="B474" t="s">
        <v>1300</v>
      </c>
      <c r="C474">
        <v>6208100302</v>
      </c>
    </row>
    <row r="475" spans="1:3">
      <c r="A475" t="s">
        <v>1297</v>
      </c>
      <c r="B475" t="s">
        <v>1301</v>
      </c>
      <c r="C475">
        <v>6208022101</v>
      </c>
    </row>
    <row r="476" spans="1:3">
      <c r="A476" t="s">
        <v>1297</v>
      </c>
      <c r="B476" t="s">
        <v>1302</v>
      </c>
      <c r="C476">
        <v>6208021903</v>
      </c>
    </row>
    <row r="477" spans="1:3">
      <c r="A477" t="s">
        <v>1297</v>
      </c>
      <c r="B477" t="s">
        <v>1303</v>
      </c>
      <c r="C477">
        <v>6208021902</v>
      </c>
    </row>
    <row r="478" spans="1:3">
      <c r="A478" t="s">
        <v>1297</v>
      </c>
      <c r="B478" t="s">
        <v>1304</v>
      </c>
      <c r="C478">
        <v>6208021102</v>
      </c>
    </row>
    <row r="479" spans="1:3">
      <c r="A479" t="s">
        <v>1297</v>
      </c>
      <c r="B479" t="s">
        <v>1305</v>
      </c>
      <c r="C479">
        <v>6208021901</v>
      </c>
    </row>
    <row r="480" spans="1:3">
      <c r="A480" t="s">
        <v>1297</v>
      </c>
      <c r="B480" t="s">
        <v>1306</v>
      </c>
      <c r="C480">
        <v>6208021812</v>
      </c>
    </row>
    <row r="481" spans="1:3">
      <c r="A481" t="s">
        <v>1297</v>
      </c>
      <c r="B481" t="s">
        <v>1307</v>
      </c>
      <c r="C481">
        <v>6208020504</v>
      </c>
    </row>
    <row r="482" spans="1:3">
      <c r="A482" t="s">
        <v>1297</v>
      </c>
      <c r="B482" t="s">
        <v>1308</v>
      </c>
      <c r="C482">
        <v>6208021701</v>
      </c>
    </row>
    <row r="483" spans="1:3">
      <c r="A483" t="s">
        <v>1297</v>
      </c>
      <c r="B483" t="s">
        <v>1309</v>
      </c>
      <c r="C483">
        <v>6208021103</v>
      </c>
    </row>
    <row r="484" spans="1:3">
      <c r="A484" t="s">
        <v>1297</v>
      </c>
      <c r="B484" t="s">
        <v>1310</v>
      </c>
      <c r="C484">
        <v>6208021813</v>
      </c>
    </row>
    <row r="485" spans="1:3">
      <c r="A485" t="s">
        <v>1297</v>
      </c>
      <c r="B485" t="s">
        <v>1311</v>
      </c>
      <c r="C485">
        <v>6208021101</v>
      </c>
    </row>
    <row r="486" spans="1:3">
      <c r="A486" t="s">
        <v>1297</v>
      </c>
      <c r="B486" t="s">
        <v>1312</v>
      </c>
      <c r="C486">
        <v>6208021104</v>
      </c>
    </row>
    <row r="487" spans="1:3">
      <c r="A487" t="s">
        <v>1297</v>
      </c>
      <c r="B487" t="s">
        <v>1313</v>
      </c>
      <c r="C487">
        <v>6208021811</v>
      </c>
    </row>
    <row r="491" spans="1:3">
      <c r="A491" t="s">
        <v>1314</v>
      </c>
      <c r="B491" t="s">
        <v>1315</v>
      </c>
      <c r="C491">
        <v>6221020502</v>
      </c>
    </row>
    <row r="492" spans="1:3">
      <c r="A492" t="s">
        <v>1314</v>
      </c>
      <c r="B492" t="s">
        <v>1316</v>
      </c>
      <c r="C492">
        <v>6221022102</v>
      </c>
    </row>
    <row r="493" spans="1:3">
      <c r="A493" t="s">
        <v>1314</v>
      </c>
      <c r="B493" t="s">
        <v>1317</v>
      </c>
      <c r="C493">
        <v>6221100302</v>
      </c>
    </row>
    <row r="494" spans="1:3">
      <c r="A494" t="s">
        <v>1314</v>
      </c>
      <c r="B494" t="s">
        <v>1318</v>
      </c>
      <c r="C494">
        <v>6221022101</v>
      </c>
    </row>
    <row r="495" spans="1:3">
      <c r="A495" t="s">
        <v>1314</v>
      </c>
      <c r="B495" t="s">
        <v>1319</v>
      </c>
      <c r="C495">
        <v>6221021903</v>
      </c>
    </row>
    <row r="496" spans="1:3">
      <c r="A496" t="s">
        <v>1314</v>
      </c>
      <c r="B496" t="s">
        <v>1320</v>
      </c>
      <c r="C496">
        <v>6221021902</v>
      </c>
    </row>
    <row r="497" spans="1:3">
      <c r="A497" t="s">
        <v>1314</v>
      </c>
      <c r="B497" t="s">
        <v>1321</v>
      </c>
      <c r="C497">
        <v>6221021102</v>
      </c>
    </row>
    <row r="498" spans="1:3">
      <c r="A498" t="s">
        <v>1314</v>
      </c>
      <c r="B498" t="s">
        <v>1322</v>
      </c>
      <c r="C498">
        <v>6221021901</v>
      </c>
    </row>
    <row r="499" spans="1:3">
      <c r="A499" t="s">
        <v>1314</v>
      </c>
      <c r="B499" t="s">
        <v>1323</v>
      </c>
      <c r="C499">
        <v>6221021812</v>
      </c>
    </row>
    <row r="500" spans="1:3">
      <c r="A500" t="s">
        <v>1314</v>
      </c>
      <c r="B500" t="s">
        <v>1324</v>
      </c>
      <c r="C500">
        <v>6221020504</v>
      </c>
    </row>
    <row r="501" spans="1:3">
      <c r="A501" t="s">
        <v>1314</v>
      </c>
      <c r="B501" t="s">
        <v>1325</v>
      </c>
      <c r="C501">
        <v>6221021701</v>
      </c>
    </row>
    <row r="502" spans="1:3">
      <c r="A502" t="s">
        <v>1314</v>
      </c>
      <c r="B502" t="s">
        <v>1326</v>
      </c>
      <c r="C502">
        <v>6221021103</v>
      </c>
    </row>
    <row r="503" spans="1:3">
      <c r="A503" t="s">
        <v>1314</v>
      </c>
      <c r="B503" t="s">
        <v>1327</v>
      </c>
      <c r="C503">
        <v>6221021813</v>
      </c>
    </row>
    <row r="504" spans="1:3">
      <c r="A504" t="s">
        <v>1314</v>
      </c>
      <c r="B504" t="s">
        <v>1328</v>
      </c>
      <c r="C504">
        <v>6221021101</v>
      </c>
    </row>
    <row r="505" spans="1:3">
      <c r="A505" t="s">
        <v>1314</v>
      </c>
      <c r="B505" t="s">
        <v>1329</v>
      </c>
      <c r="C505">
        <v>6221021104</v>
      </c>
    </row>
    <row r="506" spans="1:3">
      <c r="A506" t="s">
        <v>1314</v>
      </c>
      <c r="B506" t="s">
        <v>1330</v>
      </c>
      <c r="C506">
        <v>6221021811</v>
      </c>
    </row>
    <row r="508" spans="1:3">
      <c r="A508" s="424" t="s">
        <v>1337</v>
      </c>
      <c r="B508" s="424" t="s">
        <v>1392</v>
      </c>
      <c r="C508" s="424">
        <v>5150100101</v>
      </c>
    </row>
    <row r="509" spans="1:3">
      <c r="A509" s="424" t="s">
        <v>1337</v>
      </c>
      <c r="B509" s="424" t="s">
        <v>1393</v>
      </c>
      <c r="C509" s="424">
        <v>5150959502</v>
      </c>
    </row>
    <row r="510" spans="1:3">
      <c r="A510" s="424" t="s">
        <v>1337</v>
      </c>
      <c r="B510" s="424" t="s">
        <v>1394</v>
      </c>
      <c r="C510" s="424">
        <v>5150050101</v>
      </c>
    </row>
    <row r="511" spans="1:3">
      <c r="A511" s="424" t="s">
        <v>1337</v>
      </c>
      <c r="B511" s="424" t="s">
        <v>1395</v>
      </c>
      <c r="C511" s="424">
        <v>5150959595</v>
      </c>
    </row>
    <row r="512" spans="1:3">
      <c r="A512" s="424" t="s">
        <v>1337</v>
      </c>
      <c r="B512" s="424" t="s">
        <v>1396</v>
      </c>
      <c r="C512" s="424">
        <v>5150150101</v>
      </c>
    </row>
    <row r="513" spans="1:3">
      <c r="A513" s="424" t="s">
        <v>1337</v>
      </c>
      <c r="B513" s="424" t="s">
        <v>1397</v>
      </c>
      <c r="C513" s="424">
        <v>5150959501</v>
      </c>
    </row>
    <row r="514" spans="1:3">
      <c r="A514" s="424" t="s">
        <v>1337</v>
      </c>
      <c r="B514" s="424" t="s">
        <v>1398</v>
      </c>
      <c r="C514" s="424">
        <v>5120600102</v>
      </c>
    </row>
    <row r="515" spans="1:3">
      <c r="A515" s="424" t="s">
        <v>1337</v>
      </c>
      <c r="B515" s="424" t="s">
        <v>1399</v>
      </c>
      <c r="C515" s="424">
        <v>5120400101</v>
      </c>
    </row>
    <row r="516" spans="1:3">
      <c r="A516" s="424" t="s">
        <v>1337</v>
      </c>
      <c r="B516" s="424" t="s">
        <v>1400</v>
      </c>
      <c r="C516" s="424">
        <v>5120100101</v>
      </c>
    </row>
    <row r="517" spans="1:3">
      <c r="A517" s="424" t="s">
        <v>1337</v>
      </c>
      <c r="B517" s="424" t="s">
        <v>1401</v>
      </c>
      <c r="C517" s="424">
        <v>5120200102</v>
      </c>
    </row>
    <row r="518" spans="1:3">
      <c r="A518" s="424" t="s">
        <v>1337</v>
      </c>
      <c r="B518" s="424" t="s">
        <v>1402</v>
      </c>
      <c r="C518" s="424">
        <v>5120250101</v>
      </c>
    </row>
    <row r="519" spans="1:3">
      <c r="A519" s="424" t="s">
        <v>1337</v>
      </c>
      <c r="B519" s="424" t="s">
        <v>1403</v>
      </c>
      <c r="C519" s="424">
        <v>5120250103</v>
      </c>
    </row>
    <row r="520" spans="1:3">
      <c r="A520" s="424" t="s">
        <v>1337</v>
      </c>
      <c r="B520" s="424" t="s">
        <v>1404</v>
      </c>
      <c r="C520" s="424">
        <v>5120250102</v>
      </c>
    </row>
    <row r="521" spans="1:3">
      <c r="A521" s="424" t="s">
        <v>1337</v>
      </c>
      <c r="B521" s="424" t="s">
        <v>1405</v>
      </c>
      <c r="C521" s="424">
        <v>5120600101</v>
      </c>
    </row>
    <row r="522" spans="1:3">
      <c r="A522" s="424" t="s">
        <v>1337</v>
      </c>
      <c r="B522" s="424" t="s">
        <v>1406</v>
      </c>
      <c r="C522" s="424">
        <v>5120300104</v>
      </c>
    </row>
    <row r="523" spans="1:3">
      <c r="A523" s="424" t="s">
        <v>1337</v>
      </c>
      <c r="B523" s="424" t="s">
        <v>1407</v>
      </c>
      <c r="C523" s="424">
        <v>5120300103</v>
      </c>
    </row>
    <row r="524" spans="1:3">
      <c r="A524" s="424" t="s">
        <v>1337</v>
      </c>
      <c r="B524" s="424" t="s">
        <v>1408</v>
      </c>
      <c r="C524" s="424">
        <v>5120250104</v>
      </c>
    </row>
    <row r="525" spans="1:3">
      <c r="A525" s="424" t="s">
        <v>1337</v>
      </c>
      <c r="B525" s="424" t="s">
        <v>1409</v>
      </c>
      <c r="C525" s="424">
        <v>5120150101</v>
      </c>
    </row>
    <row r="526" spans="1:3">
      <c r="A526" s="424" t="s">
        <v>1337</v>
      </c>
      <c r="B526" s="424" t="s">
        <v>1410</v>
      </c>
      <c r="C526" s="424">
        <v>5120300101</v>
      </c>
    </row>
    <row r="527" spans="1:3">
      <c r="A527" s="424" t="s">
        <v>1337</v>
      </c>
      <c r="B527" s="424" t="s">
        <v>1411</v>
      </c>
      <c r="C527" s="424">
        <v>5120200101</v>
      </c>
    </row>
    <row r="528" spans="1:3">
      <c r="A528" s="424" t="s">
        <v>1337</v>
      </c>
      <c r="B528" s="424" t="s">
        <v>1412</v>
      </c>
      <c r="C528" s="424">
        <v>5120300102</v>
      </c>
    </row>
    <row r="529" spans="1:3">
      <c r="A529" s="424" t="s">
        <v>1337</v>
      </c>
      <c r="B529" s="424" t="s">
        <v>1413</v>
      </c>
      <c r="C529" s="424">
        <v>5120200195</v>
      </c>
    </row>
    <row r="530" spans="1:3">
      <c r="A530" s="424" t="s">
        <v>1337</v>
      </c>
      <c r="B530" s="424" t="s">
        <v>1413</v>
      </c>
      <c r="C530" s="424">
        <v>5120250195</v>
      </c>
    </row>
    <row r="531" spans="1:3">
      <c r="A531" s="424" t="s">
        <v>1337</v>
      </c>
      <c r="B531" s="424" t="s">
        <v>1413</v>
      </c>
      <c r="C531" s="424">
        <v>5120300195</v>
      </c>
    </row>
    <row r="532" spans="1:3">
      <c r="A532" s="424" t="s">
        <v>1337</v>
      </c>
      <c r="B532" s="424" t="s">
        <v>1413</v>
      </c>
      <c r="C532" s="424">
        <v>5120600195</v>
      </c>
    </row>
    <row r="533" spans="1:3">
      <c r="A533" s="424" t="s">
        <v>1337</v>
      </c>
      <c r="B533" s="424" t="s">
        <v>1413</v>
      </c>
      <c r="C533" s="424">
        <v>5120959595</v>
      </c>
    </row>
    <row r="534" spans="1:3">
      <c r="A534" s="424" t="s">
        <v>1337</v>
      </c>
      <c r="B534" s="424" t="s">
        <v>1414</v>
      </c>
      <c r="C534" s="424">
        <v>5120600104</v>
      </c>
    </row>
    <row r="535" spans="1:3">
      <c r="A535" s="424" t="s">
        <v>1337</v>
      </c>
      <c r="B535" s="424" t="s">
        <v>1415</v>
      </c>
      <c r="C535" s="424">
        <v>5120600103</v>
      </c>
    </row>
    <row r="536" spans="1:3">
      <c r="A536" s="424" t="s">
        <v>1337</v>
      </c>
      <c r="B536" s="424" t="s">
        <v>1416</v>
      </c>
      <c r="C536" s="424">
        <v>5120600105</v>
      </c>
    </row>
    <row r="537" spans="1:3">
      <c r="A537" s="424" t="s">
        <v>1337</v>
      </c>
      <c r="B537" s="424" t="s">
        <v>1417</v>
      </c>
      <c r="C537" s="424">
        <v>5120700101</v>
      </c>
    </row>
    <row r="538" spans="1:3">
      <c r="A538" s="424" t="s">
        <v>1337</v>
      </c>
      <c r="B538" s="424" t="s">
        <v>1418</v>
      </c>
      <c r="C538" s="424">
        <v>5120050101</v>
      </c>
    </row>
    <row r="539" spans="1:3">
      <c r="A539" s="424" t="s">
        <v>1337</v>
      </c>
      <c r="B539" s="424" t="s">
        <v>1419</v>
      </c>
      <c r="C539" s="424">
        <v>5105450104</v>
      </c>
    </row>
    <row r="540" spans="1:3">
      <c r="A540" s="424" t="s">
        <v>1337</v>
      </c>
      <c r="B540" s="424" t="s">
        <v>1420</v>
      </c>
      <c r="C540" s="424">
        <v>5105450103</v>
      </c>
    </row>
    <row r="541" spans="1:3">
      <c r="A541" s="424" t="s">
        <v>1337</v>
      </c>
      <c r="B541" s="424" t="s">
        <v>1421</v>
      </c>
      <c r="C541" s="424">
        <v>5105450101</v>
      </c>
    </row>
    <row r="542" spans="1:3">
      <c r="A542" s="424" t="s">
        <v>1337</v>
      </c>
      <c r="B542" s="424" t="s">
        <v>1422</v>
      </c>
      <c r="C542" s="424">
        <v>5105450102</v>
      </c>
    </row>
    <row r="543" spans="1:3">
      <c r="A543" s="424" t="s">
        <v>1337</v>
      </c>
      <c r="B543" s="424" t="s">
        <v>1423</v>
      </c>
      <c r="C543" s="424">
        <v>5105450105</v>
      </c>
    </row>
    <row r="544" spans="1:3">
      <c r="A544" s="424" t="s">
        <v>1337</v>
      </c>
      <c r="B544" s="424" t="s">
        <v>1424</v>
      </c>
      <c r="C544" s="424">
        <v>5105630103</v>
      </c>
    </row>
    <row r="545" spans="1:3">
      <c r="A545" s="424" t="s">
        <v>1337</v>
      </c>
      <c r="B545" s="424" t="s">
        <v>1425</v>
      </c>
      <c r="C545" s="424">
        <v>5105630101</v>
      </c>
    </row>
    <row r="546" spans="1:3">
      <c r="A546" s="424" t="s">
        <v>1337</v>
      </c>
      <c r="B546" s="424" t="s">
        <v>1426</v>
      </c>
      <c r="C546" s="424">
        <v>5125100101</v>
      </c>
    </row>
    <row r="547" spans="1:3">
      <c r="A547" s="424" t="s">
        <v>1337</v>
      </c>
      <c r="B547" s="424" t="s">
        <v>1427</v>
      </c>
      <c r="C547" s="424">
        <v>5125050101</v>
      </c>
    </row>
    <row r="548" spans="1:3">
      <c r="A548" s="424" t="s">
        <v>1337</v>
      </c>
      <c r="B548" s="424" t="s">
        <v>1428</v>
      </c>
      <c r="C548" s="424">
        <v>5195959501</v>
      </c>
    </row>
    <row r="549" spans="1:3">
      <c r="A549" s="424" t="s">
        <v>1337</v>
      </c>
      <c r="B549" s="424" t="s">
        <v>1429</v>
      </c>
      <c r="C549" s="424">
        <v>5195959502</v>
      </c>
    </row>
    <row r="550" spans="1:3">
      <c r="A550" s="424" t="s">
        <v>1337</v>
      </c>
      <c r="B550" s="424" t="s">
        <v>1430</v>
      </c>
      <c r="C550" s="424">
        <v>5195800101</v>
      </c>
    </row>
    <row r="551" spans="1:3">
      <c r="A551" s="424" t="s">
        <v>1337</v>
      </c>
      <c r="B551" s="424" t="s">
        <v>1431</v>
      </c>
      <c r="C551" s="424">
        <v>5195959527</v>
      </c>
    </row>
    <row r="552" spans="1:3">
      <c r="A552" s="424" t="s">
        <v>1337</v>
      </c>
      <c r="B552" s="424" t="s">
        <v>1432</v>
      </c>
      <c r="C552" s="424">
        <v>5195959503</v>
      </c>
    </row>
    <row r="553" spans="1:3">
      <c r="A553" s="424" t="s">
        <v>1337</v>
      </c>
      <c r="B553" s="424" t="s">
        <v>1433</v>
      </c>
      <c r="C553" s="424">
        <v>5195959531</v>
      </c>
    </row>
    <row r="554" spans="1:3">
      <c r="A554" s="424" t="s">
        <v>1337</v>
      </c>
      <c r="B554" s="424" t="s">
        <v>1434</v>
      </c>
      <c r="C554" s="424">
        <v>5195959530</v>
      </c>
    </row>
    <row r="555" spans="1:3">
      <c r="A555" s="424" t="s">
        <v>1337</v>
      </c>
      <c r="B555" s="424" t="s">
        <v>1435</v>
      </c>
      <c r="C555" s="424">
        <v>5195600101</v>
      </c>
    </row>
    <row r="556" spans="1:3">
      <c r="A556" s="424" t="s">
        <v>1337</v>
      </c>
      <c r="B556" s="424" t="s">
        <v>1436</v>
      </c>
      <c r="C556" s="424">
        <v>5195350101</v>
      </c>
    </row>
    <row r="557" spans="1:3">
      <c r="A557" s="424" t="s">
        <v>1337</v>
      </c>
      <c r="B557" s="424" t="s">
        <v>1437</v>
      </c>
      <c r="C557" s="424">
        <v>5195050101</v>
      </c>
    </row>
    <row r="558" spans="1:3">
      <c r="A558" s="424" t="s">
        <v>1337</v>
      </c>
      <c r="B558" s="424" t="s">
        <v>1438</v>
      </c>
      <c r="C558" s="424">
        <v>5195959504</v>
      </c>
    </row>
    <row r="559" spans="1:3">
      <c r="A559" s="424" t="s">
        <v>1337</v>
      </c>
      <c r="B559" s="424" t="s">
        <v>1439</v>
      </c>
      <c r="C559" s="424">
        <v>5195959505</v>
      </c>
    </row>
    <row r="560" spans="1:3">
      <c r="A560" s="424" t="s">
        <v>1337</v>
      </c>
      <c r="B560" s="424" t="s">
        <v>1440</v>
      </c>
      <c r="C560" s="424">
        <v>5195959506</v>
      </c>
    </row>
    <row r="561" spans="1:3">
      <c r="A561" s="424" t="s">
        <v>1337</v>
      </c>
      <c r="B561" s="424" t="s">
        <v>1441</v>
      </c>
      <c r="C561" s="424">
        <v>5195250101</v>
      </c>
    </row>
    <row r="562" spans="1:3">
      <c r="A562" s="424" t="s">
        <v>1337</v>
      </c>
      <c r="B562" s="424" t="s">
        <v>1442</v>
      </c>
      <c r="C562" s="424">
        <v>5195959525</v>
      </c>
    </row>
    <row r="563" spans="1:3">
      <c r="A563" s="424" t="s">
        <v>1337</v>
      </c>
      <c r="B563" s="424" t="s">
        <v>1443</v>
      </c>
      <c r="C563" s="424">
        <v>5195959507</v>
      </c>
    </row>
    <row r="564" spans="1:3">
      <c r="A564" s="424" t="s">
        <v>1337</v>
      </c>
      <c r="B564" s="424" t="s">
        <v>1444</v>
      </c>
      <c r="C564" s="424">
        <v>5195959508</v>
      </c>
    </row>
    <row r="565" spans="1:3">
      <c r="A565" s="424" t="s">
        <v>1337</v>
      </c>
      <c r="B565" s="424" t="s">
        <v>1445</v>
      </c>
      <c r="C565" s="424">
        <v>5195959526</v>
      </c>
    </row>
    <row r="566" spans="1:3">
      <c r="A566" s="424" t="s">
        <v>1337</v>
      </c>
      <c r="B566" s="424" t="s">
        <v>1446</v>
      </c>
      <c r="C566" s="424">
        <v>5195959509</v>
      </c>
    </row>
    <row r="567" spans="1:3">
      <c r="A567" s="424" t="s">
        <v>1337</v>
      </c>
      <c r="B567" s="424" t="s">
        <v>1447</v>
      </c>
      <c r="C567" s="424">
        <v>5195959510</v>
      </c>
    </row>
    <row r="568" spans="1:3">
      <c r="A568" s="424" t="s">
        <v>1337</v>
      </c>
      <c r="B568" s="424" t="s">
        <v>1448</v>
      </c>
      <c r="C568" s="424">
        <v>5195400101</v>
      </c>
    </row>
    <row r="569" spans="1:3">
      <c r="A569" s="424" t="s">
        <v>1337</v>
      </c>
      <c r="B569" s="424" t="s">
        <v>1449</v>
      </c>
      <c r="C569" s="424">
        <v>5195500101</v>
      </c>
    </row>
    <row r="570" spans="1:3">
      <c r="A570" s="424" t="s">
        <v>1337</v>
      </c>
      <c r="B570" s="424" t="s">
        <v>1450</v>
      </c>
      <c r="C570" s="424">
        <v>5195959511</v>
      </c>
    </row>
    <row r="571" spans="1:3">
      <c r="A571" s="424" t="s">
        <v>1337</v>
      </c>
      <c r="B571" s="424" t="s">
        <v>1451</v>
      </c>
      <c r="C571" s="424">
        <v>5195959528</v>
      </c>
    </row>
    <row r="572" spans="1:3">
      <c r="A572" s="424" t="s">
        <v>1337</v>
      </c>
      <c r="B572" s="424" t="s">
        <v>1452</v>
      </c>
      <c r="C572" s="424">
        <v>5195959512</v>
      </c>
    </row>
    <row r="573" spans="1:3">
      <c r="A573" s="424" t="s">
        <v>1337</v>
      </c>
      <c r="B573" s="424" t="s">
        <v>1453</v>
      </c>
      <c r="C573" s="424">
        <v>5195959513</v>
      </c>
    </row>
    <row r="574" spans="1:3">
      <c r="A574" s="424" t="s">
        <v>1337</v>
      </c>
      <c r="B574" s="424" t="s">
        <v>1454</v>
      </c>
      <c r="C574" s="424">
        <v>5195200101</v>
      </c>
    </row>
    <row r="575" spans="1:3">
      <c r="A575" s="424" t="s">
        <v>1337</v>
      </c>
      <c r="B575" s="424" t="s">
        <v>1455</v>
      </c>
      <c r="C575" s="424">
        <v>5195959515</v>
      </c>
    </row>
    <row r="576" spans="1:3">
      <c r="A576" s="424" t="s">
        <v>1337</v>
      </c>
      <c r="B576" s="424" t="s">
        <v>1456</v>
      </c>
      <c r="C576" s="424">
        <v>5195959516</v>
      </c>
    </row>
    <row r="577" spans="1:3">
      <c r="A577" s="424" t="s">
        <v>1337</v>
      </c>
      <c r="B577" s="424" t="s">
        <v>1457</v>
      </c>
      <c r="C577" s="424">
        <v>5195959517</v>
      </c>
    </row>
    <row r="578" spans="1:3">
      <c r="A578" s="424" t="s">
        <v>1337</v>
      </c>
      <c r="B578" s="424" t="s">
        <v>1458</v>
      </c>
      <c r="C578" s="424">
        <v>5195959518</v>
      </c>
    </row>
    <row r="579" spans="1:3">
      <c r="A579" s="424" t="s">
        <v>1337</v>
      </c>
      <c r="B579" s="424" t="s">
        <v>1459</v>
      </c>
      <c r="C579" s="424">
        <v>5195700101</v>
      </c>
    </row>
    <row r="580" spans="1:3">
      <c r="A580" s="424" t="s">
        <v>1337</v>
      </c>
      <c r="B580" s="424" t="s">
        <v>1460</v>
      </c>
      <c r="C580" s="424">
        <v>5195959519</v>
      </c>
    </row>
    <row r="581" spans="1:3">
      <c r="A581" s="424" t="s">
        <v>1337</v>
      </c>
      <c r="B581" s="424" t="s">
        <v>1461</v>
      </c>
      <c r="C581" s="424">
        <v>5195100102</v>
      </c>
    </row>
    <row r="582" spans="1:3">
      <c r="A582" s="424" t="s">
        <v>1337</v>
      </c>
      <c r="B582" s="424" t="s">
        <v>1462</v>
      </c>
      <c r="C582" s="424">
        <v>5195959520</v>
      </c>
    </row>
    <row r="583" spans="1:3">
      <c r="A583" s="424" t="s">
        <v>1337</v>
      </c>
      <c r="B583" s="424" t="s">
        <v>1463</v>
      </c>
      <c r="C583" s="424">
        <v>5195550101</v>
      </c>
    </row>
    <row r="584" spans="1:3">
      <c r="A584" s="424" t="s">
        <v>1337</v>
      </c>
      <c r="B584" s="424" t="s">
        <v>1464</v>
      </c>
      <c r="C584" s="424">
        <v>5195150101</v>
      </c>
    </row>
    <row r="585" spans="1:3">
      <c r="A585" s="424" t="s">
        <v>1337</v>
      </c>
      <c r="B585" s="424" t="s">
        <v>1465</v>
      </c>
      <c r="C585" s="424">
        <v>5195959521</v>
      </c>
    </row>
    <row r="586" spans="1:3">
      <c r="A586" s="424" t="s">
        <v>1337</v>
      </c>
      <c r="B586" s="424" t="s">
        <v>1466</v>
      </c>
      <c r="C586" s="424">
        <v>5195959522</v>
      </c>
    </row>
    <row r="587" spans="1:3">
      <c r="A587" s="424" t="s">
        <v>1337</v>
      </c>
      <c r="B587" s="424" t="s">
        <v>1467</v>
      </c>
      <c r="C587" s="424">
        <v>5195959595</v>
      </c>
    </row>
    <row r="588" spans="1:3">
      <c r="A588" s="424" t="s">
        <v>1337</v>
      </c>
      <c r="B588" s="424" t="s">
        <v>1468</v>
      </c>
      <c r="C588" s="424">
        <v>5195650101</v>
      </c>
    </row>
    <row r="589" spans="1:3">
      <c r="A589" s="424" t="s">
        <v>1337</v>
      </c>
      <c r="B589" s="424" t="s">
        <v>1469</v>
      </c>
      <c r="C589" s="424">
        <v>5195750101</v>
      </c>
    </row>
    <row r="590" spans="1:3">
      <c r="A590" s="424" t="s">
        <v>1337</v>
      </c>
      <c r="B590" s="424" t="s">
        <v>1470</v>
      </c>
      <c r="C590" s="424">
        <v>5195100103</v>
      </c>
    </row>
    <row r="591" spans="1:3">
      <c r="A591" s="424" t="s">
        <v>1337</v>
      </c>
      <c r="B591" s="424" t="s">
        <v>1471</v>
      </c>
      <c r="C591" s="424">
        <v>5195959524</v>
      </c>
    </row>
    <row r="592" spans="1:3">
      <c r="A592" s="424" t="s">
        <v>1337</v>
      </c>
      <c r="B592" s="424" t="s">
        <v>1472</v>
      </c>
      <c r="C592" s="424">
        <v>5195600102</v>
      </c>
    </row>
    <row r="593" spans="1:3">
      <c r="A593" s="424" t="s">
        <v>1337</v>
      </c>
      <c r="B593" s="424" t="s">
        <v>1473</v>
      </c>
      <c r="C593" s="424">
        <v>5195100101</v>
      </c>
    </row>
    <row r="594" spans="1:3">
      <c r="A594" s="424" t="s">
        <v>1337</v>
      </c>
      <c r="B594" s="424" t="s">
        <v>1474</v>
      </c>
      <c r="C594" s="424">
        <v>5195100104</v>
      </c>
    </row>
    <row r="595" spans="1:3">
      <c r="A595" s="424" t="s">
        <v>1337</v>
      </c>
      <c r="B595" s="424" t="s">
        <v>1475</v>
      </c>
      <c r="C595" s="424">
        <v>5195450101</v>
      </c>
    </row>
    <row r="596" spans="1:3">
      <c r="A596" s="424" t="s">
        <v>1337</v>
      </c>
      <c r="B596" s="424" t="s">
        <v>1476</v>
      </c>
      <c r="C596" s="424">
        <v>5195300101</v>
      </c>
    </row>
    <row r="597" spans="1:3">
      <c r="A597" s="424" t="s">
        <v>1337</v>
      </c>
      <c r="B597" s="424" t="s">
        <v>1477</v>
      </c>
      <c r="C597" s="424">
        <v>5155050102</v>
      </c>
    </row>
    <row r="598" spans="1:3">
      <c r="A598" s="424" t="s">
        <v>1337</v>
      </c>
      <c r="B598" s="424" t="s">
        <v>1478</v>
      </c>
      <c r="C598" s="424">
        <v>5155050101</v>
      </c>
    </row>
    <row r="599" spans="1:3">
      <c r="A599" s="424" t="s">
        <v>1337</v>
      </c>
      <c r="B599" s="424" t="s">
        <v>1479</v>
      </c>
      <c r="C599" s="424">
        <v>5155959595</v>
      </c>
    </row>
    <row r="600" spans="1:3">
      <c r="A600" s="424" t="s">
        <v>1337</v>
      </c>
      <c r="B600" s="424" t="s">
        <v>975</v>
      </c>
      <c r="C600" s="424">
        <v>5155150101</v>
      </c>
    </row>
    <row r="601" spans="1:3">
      <c r="A601" s="424" t="s">
        <v>1337</v>
      </c>
      <c r="B601" s="424" t="s">
        <v>1480</v>
      </c>
      <c r="C601" s="424">
        <v>5155150102</v>
      </c>
    </row>
    <row r="602" spans="1:3">
      <c r="A602" s="424" t="s">
        <v>1337</v>
      </c>
      <c r="B602" s="424" t="s">
        <v>1481</v>
      </c>
      <c r="C602" s="424">
        <v>5155200101</v>
      </c>
    </row>
    <row r="603" spans="1:3">
      <c r="A603" s="424" t="s">
        <v>1337</v>
      </c>
      <c r="B603" s="424" t="s">
        <v>1482</v>
      </c>
      <c r="C603" s="424">
        <v>5105660102</v>
      </c>
    </row>
    <row r="604" spans="1:3">
      <c r="A604" s="424" t="s">
        <v>1337</v>
      </c>
      <c r="B604" s="424" t="s">
        <v>1483</v>
      </c>
      <c r="C604" s="424">
        <v>5105660103</v>
      </c>
    </row>
    <row r="605" spans="1:3">
      <c r="A605" s="424" t="s">
        <v>1337</v>
      </c>
      <c r="B605" s="424" t="s">
        <v>1484</v>
      </c>
      <c r="C605" s="424">
        <v>5105660101</v>
      </c>
    </row>
    <row r="606" spans="1:3">
      <c r="A606" s="424" t="s">
        <v>1337</v>
      </c>
      <c r="B606" s="424" t="s">
        <v>1485</v>
      </c>
      <c r="C606" s="424">
        <v>5140050101</v>
      </c>
    </row>
    <row r="607" spans="1:3">
      <c r="A607" s="424" t="s">
        <v>1337</v>
      </c>
      <c r="B607" s="424" t="s">
        <v>1486</v>
      </c>
      <c r="C607" s="424">
        <v>5140959595</v>
      </c>
    </row>
    <row r="608" spans="1:3">
      <c r="A608" s="424" t="s">
        <v>1337</v>
      </c>
      <c r="B608" s="424" t="s">
        <v>1487</v>
      </c>
      <c r="C608" s="424">
        <v>5140150101</v>
      </c>
    </row>
    <row r="609" spans="1:3">
      <c r="A609" s="424" t="s">
        <v>1337</v>
      </c>
      <c r="B609" s="424" t="s">
        <v>979</v>
      </c>
      <c r="C609" s="424">
        <v>5110300101</v>
      </c>
    </row>
    <row r="610" spans="1:3">
      <c r="A610" s="424" t="s">
        <v>1337</v>
      </c>
      <c r="B610" s="424" t="s">
        <v>980</v>
      </c>
      <c r="C610" s="424">
        <v>5110250101</v>
      </c>
    </row>
    <row r="611" spans="1:3">
      <c r="A611" s="424" t="s">
        <v>1337</v>
      </c>
      <c r="B611" s="424" t="s">
        <v>1488</v>
      </c>
      <c r="C611" s="424">
        <v>5110350101</v>
      </c>
    </row>
    <row r="612" spans="1:3">
      <c r="A612" s="424" t="s">
        <v>1337</v>
      </c>
      <c r="B612" s="424" t="s">
        <v>1489</v>
      </c>
      <c r="C612" s="424">
        <v>5110150101</v>
      </c>
    </row>
    <row r="613" spans="1:3">
      <c r="A613" s="424" t="s">
        <v>1337</v>
      </c>
      <c r="B613" s="424" t="s">
        <v>1490</v>
      </c>
      <c r="C613" s="424">
        <v>5110200101</v>
      </c>
    </row>
    <row r="614" spans="1:3">
      <c r="A614" s="424" t="s">
        <v>1337</v>
      </c>
      <c r="B614" s="424" t="s">
        <v>1491</v>
      </c>
      <c r="C614" s="424">
        <v>5110050101</v>
      </c>
    </row>
    <row r="615" spans="1:3">
      <c r="A615" s="424" t="s">
        <v>1337</v>
      </c>
      <c r="B615" s="424" t="s">
        <v>1492</v>
      </c>
      <c r="C615" s="424">
        <v>5110959595</v>
      </c>
    </row>
    <row r="616" spans="1:3">
      <c r="A616" s="424" t="s">
        <v>1337</v>
      </c>
      <c r="B616" s="424" t="s">
        <v>1493</v>
      </c>
      <c r="C616" s="424">
        <v>5110959502</v>
      </c>
    </row>
    <row r="617" spans="1:3">
      <c r="A617" s="424" t="s">
        <v>1337</v>
      </c>
      <c r="B617" s="424" t="s">
        <v>1494</v>
      </c>
      <c r="C617" s="424">
        <v>5110100101</v>
      </c>
    </row>
    <row r="618" spans="1:3">
      <c r="A618" s="424" t="s">
        <v>1337</v>
      </c>
      <c r="B618" s="424" t="s">
        <v>1495</v>
      </c>
      <c r="C618" s="424">
        <v>5110959501</v>
      </c>
    </row>
    <row r="619" spans="1:3">
      <c r="A619" s="424" t="s">
        <v>1337</v>
      </c>
      <c r="B619" s="424" t="s">
        <v>1496</v>
      </c>
      <c r="C619" s="424">
        <v>5115150101</v>
      </c>
    </row>
    <row r="620" spans="1:3">
      <c r="A620" s="424" t="s">
        <v>1337</v>
      </c>
      <c r="B620" s="424" t="s">
        <v>1497</v>
      </c>
      <c r="C620" s="424">
        <v>5115100101</v>
      </c>
    </row>
    <row r="621" spans="1:3">
      <c r="A621" s="424" t="s">
        <v>1337</v>
      </c>
      <c r="B621" s="424" t="s">
        <v>1498</v>
      </c>
      <c r="C621" s="424">
        <v>5115250101</v>
      </c>
    </row>
    <row r="622" spans="1:3">
      <c r="A622" s="424" t="s">
        <v>1337</v>
      </c>
      <c r="B622" s="424" t="s">
        <v>1499</v>
      </c>
      <c r="C622" s="424">
        <v>5115400101</v>
      </c>
    </row>
    <row r="623" spans="1:3">
      <c r="A623" s="424" t="s">
        <v>1337</v>
      </c>
      <c r="B623" s="424" t="s">
        <v>1500</v>
      </c>
      <c r="C623" s="424">
        <v>5115959501</v>
      </c>
    </row>
    <row r="624" spans="1:3">
      <c r="A624" s="424" t="s">
        <v>1337</v>
      </c>
      <c r="B624" s="424" t="s">
        <v>1501</v>
      </c>
      <c r="C624" s="424">
        <v>5115959503</v>
      </c>
    </row>
    <row r="625" spans="1:3">
      <c r="A625" s="424" t="s">
        <v>1337</v>
      </c>
      <c r="B625" s="424" t="s">
        <v>1502</v>
      </c>
      <c r="C625" s="424">
        <v>5115959502</v>
      </c>
    </row>
    <row r="626" spans="1:3">
      <c r="A626" s="424" t="s">
        <v>1337</v>
      </c>
      <c r="B626" s="424" t="s">
        <v>1503</v>
      </c>
      <c r="C626" s="424">
        <v>5115450101</v>
      </c>
    </row>
    <row r="627" spans="1:3">
      <c r="A627" s="424" t="s">
        <v>1337</v>
      </c>
      <c r="B627" s="424" t="s">
        <v>1504</v>
      </c>
      <c r="C627" s="424">
        <v>5115050101</v>
      </c>
    </row>
    <row r="628" spans="1:3">
      <c r="A628" s="424" t="s">
        <v>1337</v>
      </c>
      <c r="B628" s="424" t="s">
        <v>1505</v>
      </c>
      <c r="C628" s="424">
        <v>5115959595</v>
      </c>
    </row>
    <row r="629" spans="1:3">
      <c r="A629" s="424" t="s">
        <v>1337</v>
      </c>
      <c r="B629" s="424" t="s">
        <v>1506</v>
      </c>
      <c r="C629" s="424">
        <v>5195959529</v>
      </c>
    </row>
    <row r="630" spans="1:3">
      <c r="A630" s="424" t="s">
        <v>1337</v>
      </c>
      <c r="B630" s="424" t="s">
        <v>1507</v>
      </c>
      <c r="C630" s="424">
        <v>5195959523</v>
      </c>
    </row>
    <row r="631" spans="1:3">
      <c r="A631" s="424" t="s">
        <v>1337</v>
      </c>
      <c r="B631" s="424" t="s">
        <v>1508</v>
      </c>
      <c r="C631" s="424">
        <v>5195959514</v>
      </c>
    </row>
    <row r="632" spans="1:3">
      <c r="A632" s="424" t="s">
        <v>1337</v>
      </c>
      <c r="B632" s="424" t="s">
        <v>1509</v>
      </c>
      <c r="C632" s="424">
        <v>5145600102</v>
      </c>
    </row>
    <row r="633" spans="1:3">
      <c r="A633" s="424" t="s">
        <v>1337</v>
      </c>
      <c r="B633" s="424" t="s">
        <v>1510</v>
      </c>
      <c r="C633" s="424">
        <v>5145650101</v>
      </c>
    </row>
    <row r="634" spans="1:3">
      <c r="A634" s="424" t="s">
        <v>1337</v>
      </c>
      <c r="B634" s="424" t="s">
        <v>1511</v>
      </c>
      <c r="C634" s="424">
        <v>5145400101</v>
      </c>
    </row>
    <row r="635" spans="1:3">
      <c r="A635" s="424" t="s">
        <v>1337</v>
      </c>
      <c r="B635" s="424" t="s">
        <v>1512</v>
      </c>
      <c r="C635" s="424">
        <v>5145100101</v>
      </c>
    </row>
    <row r="636" spans="1:3">
      <c r="A636" s="424" t="s">
        <v>1337</v>
      </c>
      <c r="B636" s="424" t="s">
        <v>1513</v>
      </c>
      <c r="C636" s="424">
        <v>5145200102</v>
      </c>
    </row>
    <row r="637" spans="1:3">
      <c r="A637" s="424" t="s">
        <v>1337</v>
      </c>
      <c r="B637" s="424" t="s">
        <v>1514</v>
      </c>
      <c r="C637" s="424">
        <v>5145250101</v>
      </c>
    </row>
    <row r="638" spans="1:3">
      <c r="A638" s="424" t="s">
        <v>1337</v>
      </c>
      <c r="B638" s="424" t="s">
        <v>1515</v>
      </c>
      <c r="C638" s="424">
        <v>5145250103</v>
      </c>
    </row>
    <row r="639" spans="1:3">
      <c r="A639" s="424" t="s">
        <v>1337</v>
      </c>
      <c r="B639" s="424" t="s">
        <v>1516</v>
      </c>
      <c r="C639" s="424">
        <v>5145250102</v>
      </c>
    </row>
    <row r="640" spans="1:3">
      <c r="A640" s="424" t="s">
        <v>1337</v>
      </c>
      <c r="B640" s="424" t="s">
        <v>1517</v>
      </c>
      <c r="C640" s="424">
        <v>5145600101</v>
      </c>
    </row>
    <row r="641" spans="1:3">
      <c r="A641" s="424" t="s">
        <v>1337</v>
      </c>
      <c r="B641" s="424" t="s">
        <v>1518</v>
      </c>
      <c r="C641" s="424">
        <v>5145300104</v>
      </c>
    </row>
    <row r="642" spans="1:3">
      <c r="A642" s="424" t="s">
        <v>1337</v>
      </c>
      <c r="B642" s="424" t="s">
        <v>1519</v>
      </c>
      <c r="C642" s="424">
        <v>5145300103</v>
      </c>
    </row>
    <row r="643" spans="1:3">
      <c r="A643" s="424" t="s">
        <v>1337</v>
      </c>
      <c r="B643" s="424" t="s">
        <v>1520</v>
      </c>
      <c r="C643" s="424">
        <v>5145250104</v>
      </c>
    </row>
    <row r="644" spans="1:3">
      <c r="A644" s="424" t="s">
        <v>1337</v>
      </c>
      <c r="B644" s="424" t="s">
        <v>1521</v>
      </c>
      <c r="C644" s="424">
        <v>5145150101</v>
      </c>
    </row>
    <row r="645" spans="1:3">
      <c r="A645" s="424" t="s">
        <v>1337</v>
      </c>
      <c r="B645" s="424" t="s">
        <v>1522</v>
      </c>
      <c r="C645" s="424">
        <v>5145300101</v>
      </c>
    </row>
    <row r="646" spans="1:3">
      <c r="A646" s="424" t="s">
        <v>1337</v>
      </c>
      <c r="B646" s="424" t="s">
        <v>1523</v>
      </c>
      <c r="C646" s="424">
        <v>5145200101</v>
      </c>
    </row>
    <row r="647" spans="1:3">
      <c r="A647" s="424" t="s">
        <v>1337</v>
      </c>
      <c r="B647" s="424" t="s">
        <v>1524</v>
      </c>
      <c r="C647" s="424">
        <v>5145300102</v>
      </c>
    </row>
    <row r="648" spans="1:3">
      <c r="A648" s="424" t="s">
        <v>1337</v>
      </c>
      <c r="B648" s="424" t="s">
        <v>1525</v>
      </c>
      <c r="C648" s="424">
        <v>5145200195</v>
      </c>
    </row>
    <row r="649" spans="1:3">
      <c r="A649" s="424" t="s">
        <v>1337</v>
      </c>
      <c r="B649" s="424" t="s">
        <v>1525</v>
      </c>
      <c r="C649" s="424">
        <v>5145250195</v>
      </c>
    </row>
    <row r="650" spans="1:3">
      <c r="A650" s="424" t="s">
        <v>1337</v>
      </c>
      <c r="B650" s="424" t="s">
        <v>1525</v>
      </c>
      <c r="C650" s="424">
        <v>5145300195</v>
      </c>
    </row>
    <row r="651" spans="1:3">
      <c r="A651" s="424" t="s">
        <v>1337</v>
      </c>
      <c r="B651" s="424" t="s">
        <v>1525</v>
      </c>
      <c r="C651" s="424">
        <v>5145600195</v>
      </c>
    </row>
    <row r="652" spans="1:3">
      <c r="A652" s="424" t="s">
        <v>1337</v>
      </c>
      <c r="B652" s="424" t="s">
        <v>1526</v>
      </c>
      <c r="C652" s="424">
        <v>5145600104</v>
      </c>
    </row>
    <row r="653" spans="1:3">
      <c r="A653" s="424" t="s">
        <v>1337</v>
      </c>
      <c r="B653" s="424" t="s">
        <v>1527</v>
      </c>
      <c r="C653" s="424">
        <v>5145600103</v>
      </c>
    </row>
    <row r="654" spans="1:3">
      <c r="A654" s="424" t="s">
        <v>1337</v>
      </c>
      <c r="B654" s="424" t="s">
        <v>1528</v>
      </c>
      <c r="C654" s="424">
        <v>5145600105</v>
      </c>
    </row>
    <row r="655" spans="1:3">
      <c r="A655" s="424" t="s">
        <v>1337</v>
      </c>
      <c r="B655" s="424" t="s">
        <v>1529</v>
      </c>
      <c r="C655" s="424">
        <v>5145050101</v>
      </c>
    </row>
    <row r="656" spans="1:3">
      <c r="A656" s="424" t="s">
        <v>1337</v>
      </c>
      <c r="B656" s="424" t="s">
        <v>1530</v>
      </c>
      <c r="C656" s="424">
        <v>5105060104</v>
      </c>
    </row>
    <row r="657" spans="1:3">
      <c r="A657" s="424" t="s">
        <v>1337</v>
      </c>
      <c r="B657" s="424" t="s">
        <v>1531</v>
      </c>
      <c r="C657" s="424">
        <v>5105060102</v>
      </c>
    </row>
    <row r="658" spans="1:3">
      <c r="A658" s="424" t="s">
        <v>1337</v>
      </c>
      <c r="B658" s="424" t="s">
        <v>1532</v>
      </c>
      <c r="C658" s="424">
        <v>5105060103</v>
      </c>
    </row>
    <row r="659" spans="1:3">
      <c r="A659" s="424" t="s">
        <v>1337</v>
      </c>
      <c r="B659" s="424" t="s">
        <v>1533</v>
      </c>
      <c r="C659" s="424">
        <v>5130150101</v>
      </c>
    </row>
    <row r="660" spans="1:3">
      <c r="A660" s="424" t="s">
        <v>1337</v>
      </c>
      <c r="B660" s="424" t="s">
        <v>1534</v>
      </c>
      <c r="C660" s="424">
        <v>5130100101</v>
      </c>
    </row>
    <row r="661" spans="1:3">
      <c r="A661" s="424" t="s">
        <v>1337</v>
      </c>
      <c r="B661" s="424" t="s">
        <v>1535</v>
      </c>
      <c r="C661" s="424">
        <v>5130400101</v>
      </c>
    </row>
    <row r="662" spans="1:3">
      <c r="A662" s="424" t="s">
        <v>1337</v>
      </c>
      <c r="B662" s="424" t="s">
        <v>1536</v>
      </c>
      <c r="C662" s="424">
        <v>5130250101</v>
      </c>
    </row>
    <row r="663" spans="1:3">
      <c r="A663" s="424" t="s">
        <v>1337</v>
      </c>
      <c r="B663" s="424" t="s">
        <v>1537</v>
      </c>
      <c r="C663" s="424">
        <v>5130800101</v>
      </c>
    </row>
    <row r="664" spans="1:3">
      <c r="A664" s="424" t="s">
        <v>1337</v>
      </c>
      <c r="B664" s="424" t="s">
        <v>1538</v>
      </c>
      <c r="C664" s="424">
        <v>5130050101</v>
      </c>
    </row>
    <row r="665" spans="1:3">
      <c r="A665" s="424" t="s">
        <v>1337</v>
      </c>
      <c r="B665" s="424" t="s">
        <v>1539</v>
      </c>
      <c r="C665" s="424">
        <v>5130750101</v>
      </c>
    </row>
    <row r="666" spans="1:3">
      <c r="A666" s="424" t="s">
        <v>1337</v>
      </c>
      <c r="B666" s="424" t="s">
        <v>1540</v>
      </c>
      <c r="C666" s="424">
        <v>5130950101</v>
      </c>
    </row>
    <row r="667" spans="1:3">
      <c r="A667" s="424" t="s">
        <v>1337</v>
      </c>
      <c r="B667" s="424" t="s">
        <v>1540</v>
      </c>
      <c r="C667" s="424">
        <v>5130959501</v>
      </c>
    </row>
    <row r="668" spans="1:3">
      <c r="A668" s="424" t="s">
        <v>1337</v>
      </c>
      <c r="B668" s="424" t="s">
        <v>1540</v>
      </c>
      <c r="C668" s="424">
        <v>5130959595</v>
      </c>
    </row>
    <row r="669" spans="1:3">
      <c r="A669" s="424" t="s">
        <v>1337</v>
      </c>
      <c r="B669" s="424" t="s">
        <v>1030</v>
      </c>
      <c r="C669" s="424">
        <v>5105540195</v>
      </c>
    </row>
    <row r="670" spans="1:3">
      <c r="A670" s="424" t="s">
        <v>1337</v>
      </c>
      <c r="B670" s="424" t="s">
        <v>1541</v>
      </c>
      <c r="C670" s="424">
        <v>5130450101</v>
      </c>
    </row>
    <row r="671" spans="1:3">
      <c r="A671" s="424" t="s">
        <v>1337</v>
      </c>
      <c r="B671" s="424" t="s">
        <v>1541</v>
      </c>
      <c r="C671" s="424">
        <v>5130950102</v>
      </c>
    </row>
    <row r="672" spans="1:3">
      <c r="A672" s="424" t="s">
        <v>1337</v>
      </c>
      <c r="B672" s="424" t="s">
        <v>1542</v>
      </c>
      <c r="C672" s="424">
        <v>5130950103</v>
      </c>
    </row>
    <row r="673" spans="1:3">
      <c r="A673" s="424" t="s">
        <v>1337</v>
      </c>
      <c r="B673" s="424" t="s">
        <v>1543</v>
      </c>
      <c r="C673" s="424">
        <v>5130600101</v>
      </c>
    </row>
    <row r="674" spans="1:3">
      <c r="A674" s="424" t="s">
        <v>1337</v>
      </c>
      <c r="B674" s="424" t="s">
        <v>1544</v>
      </c>
      <c r="C674" s="424">
        <v>5130700101</v>
      </c>
    </row>
    <row r="675" spans="1:3">
      <c r="A675" s="424" t="s">
        <v>1337</v>
      </c>
      <c r="B675" s="424" t="s">
        <v>1545</v>
      </c>
      <c r="C675" s="424">
        <v>5105540101</v>
      </c>
    </row>
    <row r="676" spans="1:3">
      <c r="A676" s="424" t="s">
        <v>1337</v>
      </c>
      <c r="B676" s="424" t="s">
        <v>1546</v>
      </c>
      <c r="C676" s="424">
        <v>5130350101</v>
      </c>
    </row>
    <row r="677" spans="1:3">
      <c r="A677" s="424" t="s">
        <v>1337</v>
      </c>
      <c r="B677" s="424" t="s">
        <v>1547</v>
      </c>
      <c r="C677" s="424">
        <v>5130300101</v>
      </c>
    </row>
    <row r="678" spans="1:3">
      <c r="A678" s="424" t="s">
        <v>1337</v>
      </c>
      <c r="B678" s="424" t="s">
        <v>1548</v>
      </c>
      <c r="C678" s="424">
        <v>5130850101</v>
      </c>
    </row>
    <row r="679" spans="1:3">
      <c r="A679" s="424" t="s">
        <v>1337</v>
      </c>
      <c r="B679" s="424" t="s">
        <v>1549</v>
      </c>
      <c r="C679" s="424">
        <v>5130200101</v>
      </c>
    </row>
    <row r="680" spans="1:3">
      <c r="A680" s="424" t="s">
        <v>1337</v>
      </c>
      <c r="B680" s="424" t="s">
        <v>1550</v>
      </c>
      <c r="C680" s="424">
        <v>5135250101</v>
      </c>
    </row>
    <row r="681" spans="1:3">
      <c r="A681" s="424" t="s">
        <v>1337</v>
      </c>
      <c r="B681" s="424" t="s">
        <v>1551</v>
      </c>
      <c r="C681" s="424">
        <v>5135050101</v>
      </c>
    </row>
    <row r="682" spans="1:3">
      <c r="A682" s="424" t="s">
        <v>1337</v>
      </c>
      <c r="B682" s="424" t="s">
        <v>1552</v>
      </c>
      <c r="C682" s="424">
        <v>5135150101</v>
      </c>
    </row>
    <row r="683" spans="1:3">
      <c r="A683" s="424" t="s">
        <v>1337</v>
      </c>
      <c r="B683" s="424" t="s">
        <v>1553</v>
      </c>
      <c r="C683" s="424">
        <v>5135400101</v>
      </c>
    </row>
    <row r="684" spans="1:3">
      <c r="A684" s="424" t="s">
        <v>1337</v>
      </c>
      <c r="B684" s="424" t="s">
        <v>1554</v>
      </c>
      <c r="C684" s="424">
        <v>5135959501</v>
      </c>
    </row>
    <row r="685" spans="1:3">
      <c r="A685" s="424" t="s">
        <v>1337</v>
      </c>
      <c r="B685" s="424" t="s">
        <v>1555</v>
      </c>
      <c r="C685" s="424">
        <v>5135300101</v>
      </c>
    </row>
    <row r="686" spans="1:3">
      <c r="A686" s="424" t="s">
        <v>1337</v>
      </c>
      <c r="B686" s="424" t="s">
        <v>1556</v>
      </c>
      <c r="C686" s="424">
        <v>5135550101</v>
      </c>
    </row>
    <row r="687" spans="1:3">
      <c r="A687" s="424" t="s">
        <v>1337</v>
      </c>
      <c r="B687" s="424" t="s">
        <v>1557</v>
      </c>
      <c r="C687" s="424">
        <v>5135959503</v>
      </c>
    </row>
    <row r="688" spans="1:3">
      <c r="A688" s="424" t="s">
        <v>1337</v>
      </c>
      <c r="B688" s="424" t="s">
        <v>1558</v>
      </c>
      <c r="C688" s="424">
        <v>5135959502</v>
      </c>
    </row>
    <row r="689" spans="1:3">
      <c r="A689" s="424" t="s">
        <v>1337</v>
      </c>
      <c r="B689" s="424" t="s">
        <v>1559</v>
      </c>
      <c r="C689" s="424">
        <v>5135959504</v>
      </c>
    </row>
    <row r="690" spans="1:3">
      <c r="A690" s="424" t="s">
        <v>1337</v>
      </c>
      <c r="B690" s="424" t="s">
        <v>1560</v>
      </c>
      <c r="C690" s="424">
        <v>5135450101</v>
      </c>
    </row>
    <row r="691" spans="1:3">
      <c r="A691" s="424" t="s">
        <v>1337</v>
      </c>
      <c r="B691" s="424" t="s">
        <v>1561</v>
      </c>
      <c r="C691" s="424">
        <v>5135959595</v>
      </c>
    </row>
    <row r="692" spans="1:3">
      <c r="A692" s="424" t="s">
        <v>1337</v>
      </c>
      <c r="B692" s="424" t="s">
        <v>1562</v>
      </c>
      <c r="C692" s="424">
        <v>5135200101</v>
      </c>
    </row>
    <row r="693" spans="1:3">
      <c r="A693" s="424" t="s">
        <v>1337</v>
      </c>
      <c r="B693" s="424" t="s">
        <v>1563</v>
      </c>
      <c r="C693" s="424">
        <v>5135600101</v>
      </c>
    </row>
    <row r="694" spans="1:3">
      <c r="A694" s="424" t="s">
        <v>1337</v>
      </c>
      <c r="B694" s="424" t="s">
        <v>1564</v>
      </c>
      <c r="C694" s="424">
        <v>5135350101</v>
      </c>
    </row>
    <row r="695" spans="1:3">
      <c r="A695" s="424" t="s">
        <v>1337</v>
      </c>
      <c r="B695" s="424" t="s">
        <v>1565</v>
      </c>
      <c r="C695" s="424">
        <v>5135350102</v>
      </c>
    </row>
    <row r="696" spans="1:3">
      <c r="A696" s="424" t="s">
        <v>1337</v>
      </c>
      <c r="B696" s="424" t="s">
        <v>1566</v>
      </c>
      <c r="C696" s="424">
        <v>5135100101</v>
      </c>
    </row>
    <row r="697" spans="1:3">
      <c r="A697" s="424" t="s">
        <v>1337</v>
      </c>
      <c r="B697" s="424" t="s">
        <v>1567</v>
      </c>
      <c r="C697" s="424">
        <v>5135500101</v>
      </c>
    </row>
    <row r="698" spans="1:3">
      <c r="A698" s="424" t="s">
        <v>1337</v>
      </c>
      <c r="B698" s="424" t="s">
        <v>1568</v>
      </c>
      <c r="C698" s="424">
        <v>5135959505</v>
      </c>
    </row>
    <row r="699" spans="1:3">
      <c r="A699" s="424" t="s">
        <v>1337</v>
      </c>
      <c r="B699" s="424" t="s">
        <v>1569</v>
      </c>
      <c r="C699" s="424">
        <v>5135050102</v>
      </c>
    </row>
    <row r="700" spans="1:3">
      <c r="A700" s="424" t="s">
        <v>1337</v>
      </c>
      <c r="B700" s="424" t="s">
        <v>1570</v>
      </c>
      <c r="C700" s="424">
        <v>5105210101</v>
      </c>
    </row>
    <row r="701" spans="1:3">
      <c r="A701" s="424" t="s">
        <v>1337</v>
      </c>
      <c r="B701" s="424" t="s">
        <v>1571</v>
      </c>
      <c r="C701" s="424">
        <v>5105210102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95"/>
  <sheetViews>
    <sheetView showGridLines="0" topLeftCell="H159" workbookViewId="0">
      <selection activeCell="B510" sqref="B510"/>
    </sheetView>
  </sheetViews>
  <sheetFormatPr baseColWidth="10" defaultRowHeight="15"/>
  <cols>
    <col min="1" max="1" width="3.140625" customWidth="1"/>
    <col min="2" max="2" width="22.85546875" bestFit="1" customWidth="1"/>
    <col min="3" max="3" width="7.42578125" bestFit="1" customWidth="1"/>
    <col min="4" max="4" width="3" customWidth="1"/>
    <col min="5" max="5" width="40.5703125" bestFit="1" customWidth="1"/>
    <col min="7" max="7" width="40.5703125" style="334" bestFit="1" customWidth="1"/>
    <col min="8" max="8" width="42.140625" style="325" bestFit="1" customWidth="1"/>
    <col min="9" max="9" width="11.5703125" style="339" bestFit="1" customWidth="1"/>
    <col min="10" max="10" width="4" style="325" customWidth="1"/>
    <col min="11" max="11" width="23.5703125" style="325" bestFit="1" customWidth="1"/>
    <col min="12" max="12" width="15.28515625" style="325" customWidth="1"/>
    <col min="13" max="13" width="11.42578125" style="325"/>
    <col min="14" max="14" width="52.7109375" style="325" customWidth="1"/>
    <col min="15" max="15" width="11.42578125" style="325"/>
    <col min="16" max="16" width="26.28515625" style="325" customWidth="1"/>
    <col min="17" max="17" width="14.42578125" style="325" bestFit="1" customWidth="1"/>
    <col min="18" max="18" width="61.85546875" style="325" bestFit="1" customWidth="1"/>
    <col min="19" max="19" width="5" style="325" bestFit="1" customWidth="1"/>
    <col min="20" max="20" width="50.85546875" style="325" customWidth="1"/>
    <col min="21" max="21" width="16.42578125" style="325" customWidth="1"/>
    <col min="22" max="22" width="12.5703125" style="325" customWidth="1"/>
    <col min="23" max="23" width="86.28515625" style="325" bestFit="1" customWidth="1"/>
    <col min="24" max="26" width="11.42578125" style="325"/>
  </cols>
  <sheetData>
    <row r="1" spans="2:26">
      <c r="K1" s="340"/>
      <c r="L1" s="340"/>
    </row>
    <row r="2" spans="2:26">
      <c r="G2" s="687"/>
      <c r="H2" s="687"/>
      <c r="I2" s="333"/>
      <c r="K2" s="687" t="s">
        <v>635</v>
      </c>
      <c r="L2" s="687"/>
    </row>
    <row r="3" spans="2:26">
      <c r="B3" s="687" t="s">
        <v>592</v>
      </c>
      <c r="C3" s="687"/>
      <c r="E3" s="333" t="s">
        <v>614</v>
      </c>
      <c r="G3" s="687"/>
      <c r="H3" s="687"/>
      <c r="I3" s="333"/>
      <c r="K3" s="687" t="s">
        <v>636</v>
      </c>
      <c r="L3" s="687"/>
    </row>
    <row r="4" spans="2:26" ht="15.75" thickBot="1">
      <c r="B4" s="325"/>
      <c r="C4" s="325"/>
      <c r="E4" s="334"/>
      <c r="G4" s="333"/>
      <c r="H4" s="333"/>
      <c r="I4" s="341"/>
      <c r="L4" s="342"/>
    </row>
    <row r="5" spans="2:26">
      <c r="B5" s="371" t="s">
        <v>593</v>
      </c>
      <c r="C5" s="372" t="s">
        <v>13</v>
      </c>
      <c r="E5" s="335" t="s">
        <v>615</v>
      </c>
      <c r="G5" s="687"/>
      <c r="H5" s="687"/>
      <c r="I5" s="333"/>
      <c r="K5" s="687"/>
      <c r="L5" s="687"/>
    </row>
    <row r="6" spans="2:26">
      <c r="B6" s="330" t="s">
        <v>594</v>
      </c>
      <c r="C6" s="329" t="s">
        <v>595</v>
      </c>
      <c r="E6" s="336" t="s">
        <v>616</v>
      </c>
      <c r="G6" s="333"/>
      <c r="H6" s="333"/>
      <c r="I6" s="341"/>
      <c r="L6" s="342"/>
    </row>
    <row r="7" spans="2:26">
      <c r="B7" s="330" t="s">
        <v>596</v>
      </c>
      <c r="C7" s="329" t="s">
        <v>597</v>
      </c>
      <c r="E7" s="337" t="s">
        <v>617</v>
      </c>
      <c r="G7" s="687"/>
      <c r="H7" s="687"/>
      <c r="I7" s="333"/>
      <c r="K7" s="687" t="s">
        <v>637</v>
      </c>
      <c r="L7" s="687"/>
    </row>
    <row r="8" spans="2:26" ht="15.75" thickBot="1">
      <c r="B8" s="330" t="s">
        <v>598</v>
      </c>
      <c r="C8" s="329" t="s">
        <v>599</v>
      </c>
      <c r="E8" s="337" t="s">
        <v>386</v>
      </c>
    </row>
    <row r="9" spans="2:26" ht="15.75" thickBot="1">
      <c r="B9" s="330" t="s">
        <v>600</v>
      </c>
      <c r="C9" s="329" t="s">
        <v>601</v>
      </c>
      <c r="E9" s="337" t="s">
        <v>618</v>
      </c>
      <c r="G9" s="335" t="s">
        <v>615</v>
      </c>
      <c r="H9" s="335" t="s">
        <v>180</v>
      </c>
      <c r="I9" s="335" t="s">
        <v>13</v>
      </c>
      <c r="K9" s="327" t="s">
        <v>13</v>
      </c>
      <c r="L9" s="326" t="s">
        <v>638</v>
      </c>
      <c r="N9" s="327" t="s">
        <v>639</v>
      </c>
      <c r="O9" s="327" t="s">
        <v>640</v>
      </c>
      <c r="P9" s="343"/>
      <c r="R9" s="327" t="s">
        <v>639</v>
      </c>
      <c r="S9" s="327" t="s">
        <v>640</v>
      </c>
      <c r="T9" s="344"/>
      <c r="U9" s="688" t="s">
        <v>641</v>
      </c>
      <c r="V9" s="688" t="s">
        <v>642</v>
      </c>
      <c r="W9" s="688" t="s">
        <v>643</v>
      </c>
      <c r="X9" s="690" t="s">
        <v>644</v>
      </c>
      <c r="Y9" s="690" t="s">
        <v>645</v>
      </c>
      <c r="Z9" s="691" t="s">
        <v>646</v>
      </c>
    </row>
    <row r="10" spans="2:26">
      <c r="B10" s="330" t="s">
        <v>602</v>
      </c>
      <c r="C10" s="329" t="s">
        <v>603</v>
      </c>
      <c r="E10" s="337" t="s">
        <v>619</v>
      </c>
      <c r="G10" s="337"/>
      <c r="H10" s="337" t="s">
        <v>868</v>
      </c>
      <c r="I10" s="350" t="s">
        <v>185</v>
      </c>
      <c r="K10" s="329" t="s">
        <v>647</v>
      </c>
      <c r="L10" s="345" t="s">
        <v>597</v>
      </c>
      <c r="N10" s="346" t="s">
        <v>648</v>
      </c>
      <c r="O10" s="346">
        <v>10010101</v>
      </c>
      <c r="P10" s="347"/>
      <c r="Q10" s="348" t="s">
        <v>649</v>
      </c>
      <c r="R10" s="349" t="s">
        <v>650</v>
      </c>
      <c r="S10" s="325">
        <v>1001</v>
      </c>
      <c r="U10" s="688"/>
      <c r="V10" s="689"/>
      <c r="W10" s="689"/>
      <c r="X10" s="689"/>
      <c r="Y10" s="689"/>
      <c r="Z10" s="691"/>
    </row>
    <row r="11" spans="2:26">
      <c r="B11" s="330" t="s">
        <v>604</v>
      </c>
      <c r="C11" s="329" t="s">
        <v>605</v>
      </c>
      <c r="E11" s="337" t="s">
        <v>620</v>
      </c>
      <c r="G11" s="337"/>
      <c r="H11" s="337" t="s">
        <v>869</v>
      </c>
      <c r="I11" s="350" t="s">
        <v>189</v>
      </c>
      <c r="K11" s="329" t="s">
        <v>651</v>
      </c>
      <c r="L11" s="345" t="s">
        <v>599</v>
      </c>
      <c r="N11" s="346" t="s">
        <v>652</v>
      </c>
      <c r="O11" s="346">
        <v>10010102</v>
      </c>
      <c r="P11" s="347"/>
      <c r="Q11" s="348" t="s">
        <v>653</v>
      </c>
      <c r="R11" s="349" t="s">
        <v>654</v>
      </c>
      <c r="S11" s="325">
        <v>1002</v>
      </c>
      <c r="U11" s="348" t="s">
        <v>649</v>
      </c>
      <c r="V11" s="349" t="s">
        <v>655</v>
      </c>
      <c r="W11" s="349"/>
      <c r="X11" s="671" t="s">
        <v>656</v>
      </c>
      <c r="Y11" s="671" t="s">
        <v>657</v>
      </c>
      <c r="Z11" s="671" t="s">
        <v>658</v>
      </c>
    </row>
    <row r="12" spans="2:26">
      <c r="B12" s="330" t="s">
        <v>606</v>
      </c>
      <c r="C12" s="329" t="s">
        <v>607</v>
      </c>
      <c r="E12" s="337" t="s">
        <v>621</v>
      </c>
      <c r="G12" s="337"/>
      <c r="H12" s="337" t="s">
        <v>871</v>
      </c>
      <c r="I12" s="350" t="s">
        <v>870</v>
      </c>
      <c r="K12" s="373" t="s">
        <v>659</v>
      </c>
      <c r="L12" s="374" t="s">
        <v>601</v>
      </c>
      <c r="N12" s="346" t="s">
        <v>660</v>
      </c>
      <c r="O12" s="346">
        <v>10020101</v>
      </c>
      <c r="P12" s="347"/>
      <c r="Q12" s="348" t="s">
        <v>661</v>
      </c>
      <c r="R12" s="349" t="s">
        <v>662</v>
      </c>
      <c r="S12" s="325">
        <v>1003</v>
      </c>
      <c r="U12" s="351">
        <v>10010101</v>
      </c>
      <c r="V12" s="352" t="s">
        <v>663</v>
      </c>
      <c r="W12" s="352" t="s">
        <v>664</v>
      </c>
      <c r="X12" s="672"/>
      <c r="Y12" s="671"/>
      <c r="Z12" s="672"/>
    </row>
    <row r="13" spans="2:26">
      <c r="B13" s="330" t="s">
        <v>608</v>
      </c>
      <c r="C13" s="329" t="s">
        <v>609</v>
      </c>
      <c r="E13" s="337" t="s">
        <v>622</v>
      </c>
      <c r="G13" s="337"/>
      <c r="H13" s="337" t="s">
        <v>873</v>
      </c>
      <c r="I13" s="350" t="s">
        <v>872</v>
      </c>
      <c r="K13" s="375"/>
      <c r="L13" s="376"/>
      <c r="N13" s="346" t="s">
        <v>665</v>
      </c>
      <c r="O13" s="346">
        <v>10020102</v>
      </c>
      <c r="P13" s="347"/>
      <c r="Q13" s="348" t="s">
        <v>666</v>
      </c>
      <c r="R13" s="349" t="s">
        <v>667</v>
      </c>
      <c r="S13" s="325">
        <v>1004</v>
      </c>
      <c r="U13" s="353">
        <v>10010102</v>
      </c>
      <c r="V13" s="354" t="s">
        <v>668</v>
      </c>
      <c r="W13" s="354" t="s">
        <v>669</v>
      </c>
      <c r="X13" s="672"/>
      <c r="Y13" s="671"/>
      <c r="Z13" s="672"/>
    </row>
    <row r="14" spans="2:26">
      <c r="B14" s="330" t="s">
        <v>610</v>
      </c>
      <c r="C14" s="329" t="s">
        <v>611</v>
      </c>
      <c r="E14" s="337" t="s">
        <v>623</v>
      </c>
      <c r="G14" s="337"/>
      <c r="H14" s="337" t="s">
        <v>875</v>
      </c>
      <c r="I14" s="350" t="s">
        <v>874</v>
      </c>
      <c r="K14" s="375"/>
      <c r="L14" s="376"/>
      <c r="N14" s="346" t="s">
        <v>670</v>
      </c>
      <c r="O14" s="346">
        <v>10030101</v>
      </c>
      <c r="P14" s="347"/>
      <c r="Q14" s="348" t="s">
        <v>671</v>
      </c>
      <c r="R14" s="349" t="s">
        <v>672</v>
      </c>
      <c r="S14" s="325">
        <v>1005</v>
      </c>
      <c r="U14" s="348" t="s">
        <v>653</v>
      </c>
      <c r="V14" s="349" t="s">
        <v>673</v>
      </c>
      <c r="W14" s="349"/>
      <c r="X14" s="671" t="s">
        <v>674</v>
      </c>
      <c r="Y14" s="671" t="s">
        <v>675</v>
      </c>
      <c r="Z14" s="671" t="s">
        <v>658</v>
      </c>
    </row>
    <row r="15" spans="2:26" ht="15.75" thickBot="1">
      <c r="B15" s="332" t="s">
        <v>613</v>
      </c>
      <c r="C15" s="331" t="s">
        <v>612</v>
      </c>
      <c r="E15" s="337" t="s">
        <v>624</v>
      </c>
      <c r="G15" s="337"/>
      <c r="H15" s="337" t="s">
        <v>876</v>
      </c>
      <c r="I15" s="350" t="s">
        <v>205</v>
      </c>
      <c r="K15" s="328" t="s">
        <v>676</v>
      </c>
      <c r="L15" s="358" t="s">
        <v>603</v>
      </c>
      <c r="N15" s="346" t="s">
        <v>677</v>
      </c>
      <c r="O15" s="346">
        <v>10030102</v>
      </c>
      <c r="P15" s="347"/>
      <c r="Q15" s="348" t="s">
        <v>678</v>
      </c>
      <c r="R15" s="349" t="s">
        <v>679</v>
      </c>
      <c r="S15" s="325">
        <v>1006</v>
      </c>
      <c r="U15" s="351">
        <v>10020101</v>
      </c>
      <c r="V15" s="352" t="s">
        <v>680</v>
      </c>
      <c r="W15" s="352" t="s">
        <v>681</v>
      </c>
      <c r="X15" s="672"/>
      <c r="Y15" s="671"/>
      <c r="Z15" s="672"/>
    </row>
    <row r="16" spans="2:26">
      <c r="E16" s="337" t="s">
        <v>624</v>
      </c>
      <c r="G16" s="337"/>
      <c r="H16" s="337" t="s">
        <v>877</v>
      </c>
      <c r="I16" s="350" t="s">
        <v>206</v>
      </c>
      <c r="K16" s="329" t="s">
        <v>682</v>
      </c>
      <c r="L16" s="345" t="s">
        <v>605</v>
      </c>
      <c r="N16" s="346" t="s">
        <v>683</v>
      </c>
      <c r="O16" s="346">
        <v>10040101</v>
      </c>
      <c r="P16" s="347"/>
      <c r="Q16" s="348" t="s">
        <v>684</v>
      </c>
      <c r="R16" s="349" t="s">
        <v>685</v>
      </c>
      <c r="S16" s="325">
        <v>1007</v>
      </c>
      <c r="U16" s="353">
        <v>10020102</v>
      </c>
      <c r="V16" s="354" t="s">
        <v>686</v>
      </c>
      <c r="W16" s="354" t="s">
        <v>687</v>
      </c>
      <c r="X16" s="672"/>
      <c r="Y16" s="671"/>
      <c r="Z16" s="672"/>
    </row>
    <row r="17" spans="5:26">
      <c r="E17" s="337" t="s">
        <v>625</v>
      </c>
      <c r="G17" s="337"/>
      <c r="H17" s="337" t="s">
        <v>878</v>
      </c>
      <c r="I17" s="350" t="s">
        <v>207</v>
      </c>
      <c r="K17" s="373" t="s">
        <v>651</v>
      </c>
      <c r="L17" s="374" t="s">
        <v>599</v>
      </c>
      <c r="N17" s="346" t="s">
        <v>688</v>
      </c>
      <c r="O17" s="346">
        <v>10040102</v>
      </c>
      <c r="P17" s="347"/>
      <c r="Q17" s="348" t="s">
        <v>689</v>
      </c>
      <c r="R17" s="349" t="s">
        <v>690</v>
      </c>
      <c r="S17" s="325">
        <v>1008</v>
      </c>
      <c r="U17" s="348" t="s">
        <v>661</v>
      </c>
      <c r="V17" s="349" t="s">
        <v>691</v>
      </c>
      <c r="W17" s="355"/>
      <c r="X17" s="671" t="s">
        <v>674</v>
      </c>
      <c r="Y17" s="671" t="s">
        <v>692</v>
      </c>
      <c r="Z17" s="671" t="s">
        <v>658</v>
      </c>
    </row>
    <row r="18" spans="5:26">
      <c r="E18" s="337" t="s">
        <v>626</v>
      </c>
      <c r="G18" s="337"/>
      <c r="H18" s="337" t="s">
        <v>879</v>
      </c>
      <c r="I18" s="350" t="s">
        <v>208</v>
      </c>
      <c r="K18" s="375"/>
      <c r="L18" s="376"/>
      <c r="N18" s="346" t="s">
        <v>693</v>
      </c>
      <c r="O18" s="346">
        <v>10040103</v>
      </c>
      <c r="P18" s="347"/>
      <c r="Q18" s="348" t="s">
        <v>694</v>
      </c>
      <c r="R18" s="349" t="s">
        <v>695</v>
      </c>
      <c r="S18" s="325">
        <v>1009</v>
      </c>
      <c r="U18" s="351">
        <v>10030101</v>
      </c>
      <c r="V18" s="352" t="s">
        <v>696</v>
      </c>
      <c r="W18" s="356" t="s">
        <v>697</v>
      </c>
      <c r="X18" s="672"/>
      <c r="Y18" s="671"/>
      <c r="Z18" s="672"/>
    </row>
    <row r="19" spans="5:26">
      <c r="E19" s="337" t="s">
        <v>627</v>
      </c>
      <c r="G19" s="337"/>
      <c r="H19" s="337" t="s">
        <v>880</v>
      </c>
      <c r="I19" s="350" t="s">
        <v>545</v>
      </c>
      <c r="K19" s="328" t="s">
        <v>698</v>
      </c>
      <c r="L19" s="358" t="s">
        <v>607</v>
      </c>
      <c r="N19" s="346" t="s">
        <v>699</v>
      </c>
      <c r="O19" s="346">
        <v>10040104</v>
      </c>
      <c r="P19" s="347"/>
      <c r="Q19" s="348" t="s">
        <v>700</v>
      </c>
      <c r="R19" s="349" t="s">
        <v>701</v>
      </c>
      <c r="S19" s="325">
        <v>1010</v>
      </c>
      <c r="U19" s="353">
        <v>10030102</v>
      </c>
      <c r="V19" s="354" t="s">
        <v>702</v>
      </c>
      <c r="W19" s="357" t="s">
        <v>703</v>
      </c>
      <c r="X19" s="672"/>
      <c r="Y19" s="671"/>
      <c r="Z19" s="672"/>
    </row>
    <row r="20" spans="5:26">
      <c r="E20" s="337" t="s">
        <v>628</v>
      </c>
      <c r="G20" s="337"/>
      <c r="H20" s="337" t="s">
        <v>881</v>
      </c>
      <c r="I20" s="350" t="s">
        <v>211</v>
      </c>
      <c r="K20" s="373" t="s">
        <v>651</v>
      </c>
      <c r="L20" s="374" t="s">
        <v>599</v>
      </c>
      <c r="N20" s="346" t="s">
        <v>704</v>
      </c>
      <c r="O20" s="346">
        <v>10050101</v>
      </c>
      <c r="P20" s="347"/>
      <c r="Q20" s="348" t="s">
        <v>705</v>
      </c>
      <c r="R20" s="349" t="s">
        <v>706</v>
      </c>
      <c r="S20" s="325">
        <v>1011</v>
      </c>
      <c r="U20" s="348" t="s">
        <v>666</v>
      </c>
      <c r="V20" s="349" t="s">
        <v>707</v>
      </c>
      <c r="W20" s="349"/>
      <c r="X20" s="675" t="s">
        <v>656</v>
      </c>
      <c r="Y20" s="675" t="s">
        <v>708</v>
      </c>
      <c r="Z20" s="675" t="s">
        <v>658</v>
      </c>
    </row>
    <row r="21" spans="5:26">
      <c r="E21" s="337" t="s">
        <v>627</v>
      </c>
      <c r="G21" s="337"/>
      <c r="H21" s="337" t="s">
        <v>882</v>
      </c>
      <c r="I21" s="350" t="s">
        <v>213</v>
      </c>
      <c r="N21" s="346" t="s">
        <v>709</v>
      </c>
      <c r="O21" s="346">
        <v>10050102</v>
      </c>
      <c r="P21" s="347"/>
      <c r="Q21" s="348" t="s">
        <v>710</v>
      </c>
      <c r="R21" s="349" t="s">
        <v>711</v>
      </c>
      <c r="S21" s="325">
        <v>1012</v>
      </c>
      <c r="U21" s="351">
        <v>10040101</v>
      </c>
      <c r="V21" s="352" t="s">
        <v>712</v>
      </c>
      <c r="W21" s="352" t="s">
        <v>713</v>
      </c>
      <c r="X21" s="684"/>
      <c r="Y21" s="686"/>
      <c r="Z21" s="686"/>
    </row>
    <row r="22" spans="5:26">
      <c r="E22" s="337" t="s">
        <v>629</v>
      </c>
      <c r="G22" s="337"/>
      <c r="H22" s="337" t="s">
        <v>883</v>
      </c>
      <c r="I22" s="350" t="s">
        <v>215</v>
      </c>
      <c r="K22" s="375"/>
      <c r="L22" s="376"/>
      <c r="N22" s="346" t="s">
        <v>714</v>
      </c>
      <c r="O22" s="346">
        <v>10060101</v>
      </c>
      <c r="P22" s="347"/>
      <c r="Q22" s="348" t="s">
        <v>715</v>
      </c>
      <c r="R22" s="349" t="s">
        <v>716</v>
      </c>
      <c r="S22" s="325">
        <v>1013</v>
      </c>
      <c r="U22" s="351">
        <v>10040102</v>
      </c>
      <c r="V22" s="352" t="s">
        <v>717</v>
      </c>
      <c r="W22" s="352" t="s">
        <v>718</v>
      </c>
      <c r="X22" s="684"/>
      <c r="Y22" s="686"/>
      <c r="Z22" s="686"/>
    </row>
    <row r="23" spans="5:26">
      <c r="E23" s="337" t="s">
        <v>630</v>
      </c>
      <c r="G23" s="337"/>
      <c r="H23" s="337" t="s">
        <v>884</v>
      </c>
      <c r="I23" s="350" t="s">
        <v>228</v>
      </c>
      <c r="N23" s="346" t="s">
        <v>719</v>
      </c>
      <c r="O23" s="346">
        <v>10070101</v>
      </c>
      <c r="P23" s="347"/>
      <c r="Q23" s="348" t="s">
        <v>720</v>
      </c>
      <c r="R23" s="349" t="s">
        <v>721</v>
      </c>
      <c r="S23" s="325">
        <v>1014</v>
      </c>
      <c r="U23" s="351">
        <v>10040103</v>
      </c>
      <c r="V23" s="352" t="s">
        <v>722</v>
      </c>
      <c r="W23" s="352" t="s">
        <v>723</v>
      </c>
      <c r="X23" s="684"/>
      <c r="Y23" s="686"/>
      <c r="Z23" s="686"/>
    </row>
    <row r="24" spans="5:26">
      <c r="E24" s="337" t="s">
        <v>631</v>
      </c>
      <c r="G24" s="337"/>
      <c r="H24" s="337" t="s">
        <v>885</v>
      </c>
      <c r="I24" s="350" t="s">
        <v>234</v>
      </c>
      <c r="K24" s="375"/>
      <c r="L24" s="376"/>
      <c r="N24" s="346" t="s">
        <v>724</v>
      </c>
      <c r="O24" s="346">
        <v>10070102</v>
      </c>
      <c r="P24" s="347"/>
      <c r="U24" s="353">
        <v>10040104</v>
      </c>
      <c r="V24" s="354" t="s">
        <v>725</v>
      </c>
      <c r="W24" s="354" t="s">
        <v>726</v>
      </c>
      <c r="X24" s="685"/>
      <c r="Y24" s="676"/>
      <c r="Z24" s="676"/>
    </row>
    <row r="25" spans="5:26">
      <c r="E25" s="337" t="s">
        <v>632</v>
      </c>
      <c r="G25" s="337"/>
      <c r="H25" s="337" t="s">
        <v>887</v>
      </c>
      <c r="I25" s="350" t="s">
        <v>886</v>
      </c>
      <c r="K25" s="375"/>
      <c r="L25" s="376"/>
      <c r="N25" s="346" t="s">
        <v>727</v>
      </c>
      <c r="O25" s="346">
        <v>10070103</v>
      </c>
      <c r="P25" s="347"/>
      <c r="U25" s="348" t="s">
        <v>671</v>
      </c>
      <c r="V25" s="349" t="s">
        <v>728</v>
      </c>
      <c r="W25" s="349"/>
      <c r="X25" s="671" t="s">
        <v>729</v>
      </c>
      <c r="Y25" s="671" t="s">
        <v>730</v>
      </c>
      <c r="Z25" s="671" t="s">
        <v>658</v>
      </c>
    </row>
    <row r="26" spans="5:26">
      <c r="E26" s="337" t="s">
        <v>633</v>
      </c>
      <c r="G26" s="337"/>
      <c r="H26" s="337" t="s">
        <v>889</v>
      </c>
      <c r="I26" s="350" t="s">
        <v>888</v>
      </c>
      <c r="N26" s="346" t="s">
        <v>731</v>
      </c>
      <c r="O26" s="346">
        <v>10080101</v>
      </c>
      <c r="P26" s="347"/>
      <c r="U26" s="351">
        <v>10050101</v>
      </c>
      <c r="V26" s="352" t="s">
        <v>732</v>
      </c>
      <c r="W26" s="352" t="s">
        <v>733</v>
      </c>
      <c r="X26" s="672"/>
      <c r="Y26" s="671"/>
      <c r="Z26" s="672"/>
    </row>
    <row r="27" spans="5:26">
      <c r="E27" s="338" t="s">
        <v>634</v>
      </c>
      <c r="G27" s="337"/>
      <c r="H27" s="337" t="s">
        <v>891</v>
      </c>
      <c r="I27" s="350" t="s">
        <v>890</v>
      </c>
      <c r="K27" s="328" t="s">
        <v>734</v>
      </c>
      <c r="L27" s="358" t="s">
        <v>603</v>
      </c>
      <c r="N27" s="346" t="s">
        <v>735</v>
      </c>
      <c r="O27" s="346">
        <v>10080102</v>
      </c>
      <c r="P27" s="347"/>
      <c r="U27" s="353">
        <v>10050102</v>
      </c>
      <c r="V27" s="354" t="s">
        <v>736</v>
      </c>
      <c r="W27" s="354" t="s">
        <v>737</v>
      </c>
      <c r="X27" s="672"/>
      <c r="Y27" s="671"/>
      <c r="Z27" s="672"/>
    </row>
    <row r="28" spans="5:26">
      <c r="G28" s="337"/>
      <c r="H28" s="337" t="s">
        <v>893</v>
      </c>
      <c r="I28" s="350" t="s">
        <v>892</v>
      </c>
      <c r="N28" s="346" t="s">
        <v>738</v>
      </c>
      <c r="O28" s="346">
        <v>10090101</v>
      </c>
      <c r="P28" s="347"/>
      <c r="U28" s="348" t="s">
        <v>678</v>
      </c>
      <c r="V28" s="349" t="s">
        <v>739</v>
      </c>
      <c r="W28" s="349"/>
      <c r="X28" s="679" t="s">
        <v>674</v>
      </c>
      <c r="Y28" s="675" t="s">
        <v>740</v>
      </c>
      <c r="Z28" s="682" t="s">
        <v>658</v>
      </c>
    </row>
    <row r="29" spans="5:26">
      <c r="G29" s="337"/>
      <c r="H29" s="337" t="s">
        <v>895</v>
      </c>
      <c r="I29" s="350" t="s">
        <v>894</v>
      </c>
      <c r="N29" s="346" t="s">
        <v>741</v>
      </c>
      <c r="O29" s="346">
        <v>10100101</v>
      </c>
      <c r="P29" s="347"/>
      <c r="U29" s="353">
        <v>10060101</v>
      </c>
      <c r="V29" s="354" t="s">
        <v>742</v>
      </c>
      <c r="W29" s="354"/>
      <c r="X29" s="680"/>
      <c r="Y29" s="676"/>
      <c r="Z29" s="683"/>
    </row>
    <row r="30" spans="5:26">
      <c r="G30" s="337"/>
      <c r="H30" s="337" t="s">
        <v>897</v>
      </c>
      <c r="I30" s="350" t="s">
        <v>896</v>
      </c>
      <c r="N30" s="346" t="s">
        <v>743</v>
      </c>
      <c r="O30" s="346">
        <v>10110101</v>
      </c>
      <c r="P30" s="347"/>
      <c r="U30" s="348" t="s">
        <v>684</v>
      </c>
      <c r="V30" s="349" t="s">
        <v>744</v>
      </c>
      <c r="W30" s="355"/>
      <c r="X30" s="671" t="s">
        <v>745</v>
      </c>
      <c r="Y30" s="681" t="s">
        <v>746</v>
      </c>
      <c r="Z30" s="671" t="s">
        <v>658</v>
      </c>
    </row>
    <row r="31" spans="5:26">
      <c r="G31" s="337"/>
      <c r="H31" s="337" t="s">
        <v>899</v>
      </c>
      <c r="I31" s="350" t="s">
        <v>898</v>
      </c>
      <c r="N31" s="346" t="s">
        <v>747</v>
      </c>
      <c r="O31" s="346">
        <v>10110102</v>
      </c>
      <c r="P31" s="347"/>
      <c r="U31" s="351">
        <v>10070101</v>
      </c>
      <c r="V31" s="352" t="s">
        <v>748</v>
      </c>
      <c r="W31" s="356" t="s">
        <v>749</v>
      </c>
      <c r="X31" s="671"/>
      <c r="Y31" s="681"/>
      <c r="Z31" s="671"/>
    </row>
    <row r="32" spans="5:26">
      <c r="G32" s="337"/>
      <c r="H32" s="337" t="s">
        <v>901</v>
      </c>
      <c r="I32" s="350" t="s">
        <v>900</v>
      </c>
      <c r="N32" s="346" t="s">
        <v>750</v>
      </c>
      <c r="O32" s="346">
        <v>10110103</v>
      </c>
      <c r="P32" s="347"/>
      <c r="U32" s="351">
        <v>10070102</v>
      </c>
      <c r="V32" s="352" t="s">
        <v>751</v>
      </c>
      <c r="W32" s="356" t="s">
        <v>752</v>
      </c>
      <c r="X32" s="671"/>
      <c r="Y32" s="681"/>
      <c r="Z32" s="671"/>
    </row>
    <row r="33" spans="7:26">
      <c r="G33" s="337"/>
      <c r="H33" s="337" t="s">
        <v>903</v>
      </c>
      <c r="I33" s="350" t="s">
        <v>902</v>
      </c>
      <c r="N33" s="346" t="s">
        <v>753</v>
      </c>
      <c r="O33" s="346">
        <v>10120101</v>
      </c>
      <c r="P33" s="347"/>
      <c r="U33" s="353">
        <v>10070103</v>
      </c>
      <c r="V33" s="354" t="s">
        <v>754</v>
      </c>
      <c r="W33" s="357" t="s">
        <v>755</v>
      </c>
      <c r="X33" s="671"/>
      <c r="Y33" s="681"/>
      <c r="Z33" s="671"/>
    </row>
    <row r="34" spans="7:26">
      <c r="G34" s="337"/>
      <c r="H34" s="337" t="s">
        <v>905</v>
      </c>
      <c r="I34" s="350" t="s">
        <v>904</v>
      </c>
      <c r="N34" s="346" t="s">
        <v>756</v>
      </c>
      <c r="O34" s="346">
        <v>10120102</v>
      </c>
      <c r="P34" s="347"/>
      <c r="U34" s="348" t="s">
        <v>689</v>
      </c>
      <c r="V34" s="349" t="s">
        <v>757</v>
      </c>
      <c r="W34" s="355"/>
      <c r="X34" s="671" t="s">
        <v>674</v>
      </c>
      <c r="Y34" s="671" t="s">
        <v>758</v>
      </c>
      <c r="Z34" s="671" t="s">
        <v>658</v>
      </c>
    </row>
    <row r="35" spans="7:26">
      <c r="G35" s="337"/>
      <c r="H35" s="337" t="s">
        <v>907</v>
      </c>
      <c r="I35" s="350" t="s">
        <v>906</v>
      </c>
      <c r="N35" s="346" t="s">
        <v>759</v>
      </c>
      <c r="O35" s="346">
        <v>10130101</v>
      </c>
      <c r="P35" s="347"/>
      <c r="U35" s="359">
        <v>10080101</v>
      </c>
      <c r="V35" s="360" t="s">
        <v>760</v>
      </c>
      <c r="W35" s="356" t="s">
        <v>761</v>
      </c>
      <c r="X35" s="672"/>
      <c r="Y35" s="671"/>
      <c r="Z35" s="672"/>
    </row>
    <row r="36" spans="7:26">
      <c r="G36" s="337"/>
      <c r="H36" s="337" t="s">
        <v>909</v>
      </c>
      <c r="I36" s="350" t="s">
        <v>908</v>
      </c>
      <c r="N36" s="346" t="s">
        <v>762</v>
      </c>
      <c r="O36" s="346">
        <v>10130102</v>
      </c>
      <c r="P36" s="347"/>
      <c r="U36" s="361">
        <v>10080102</v>
      </c>
      <c r="V36" s="362" t="s">
        <v>763</v>
      </c>
      <c r="W36" s="357" t="s">
        <v>764</v>
      </c>
      <c r="X36" s="672"/>
      <c r="Y36" s="671"/>
      <c r="Z36" s="672"/>
    </row>
    <row r="37" spans="7:26">
      <c r="G37" s="337"/>
      <c r="H37" s="337" t="s">
        <v>911</v>
      </c>
      <c r="I37" s="350" t="s">
        <v>910</v>
      </c>
      <c r="N37" s="346" t="s">
        <v>765</v>
      </c>
      <c r="O37" s="346">
        <v>10140101</v>
      </c>
      <c r="P37" s="347"/>
      <c r="U37" s="348" t="s">
        <v>694</v>
      </c>
      <c r="V37" s="349" t="s">
        <v>766</v>
      </c>
      <c r="W37" s="355"/>
      <c r="X37" s="679" t="s">
        <v>767</v>
      </c>
      <c r="Y37" s="675" t="s">
        <v>768</v>
      </c>
      <c r="Z37" s="677" t="s">
        <v>769</v>
      </c>
    </row>
    <row r="38" spans="7:26">
      <c r="G38" s="337"/>
      <c r="H38" s="337" t="s">
        <v>912</v>
      </c>
      <c r="I38" s="350" t="s">
        <v>239</v>
      </c>
      <c r="N38" s="346" t="s">
        <v>497</v>
      </c>
      <c r="O38" s="363" t="s">
        <v>770</v>
      </c>
      <c r="P38" s="347"/>
      <c r="U38" s="361">
        <v>10090101</v>
      </c>
      <c r="V38" s="362" t="s">
        <v>771</v>
      </c>
      <c r="W38" s="357" t="s">
        <v>772</v>
      </c>
      <c r="X38" s="680"/>
      <c r="Y38" s="676"/>
      <c r="Z38" s="678"/>
    </row>
    <row r="39" spans="7:26">
      <c r="G39" s="337"/>
      <c r="H39" s="337" t="s">
        <v>913</v>
      </c>
      <c r="I39" s="350" t="s">
        <v>240</v>
      </c>
      <c r="N39" s="346" t="s">
        <v>773</v>
      </c>
      <c r="O39" s="363" t="s">
        <v>774</v>
      </c>
      <c r="P39" s="347"/>
      <c r="U39" s="348" t="s">
        <v>700</v>
      </c>
      <c r="V39" s="349" t="s">
        <v>775</v>
      </c>
      <c r="W39" s="355"/>
      <c r="X39" s="673" t="s">
        <v>776</v>
      </c>
      <c r="Y39" s="675" t="s">
        <v>777</v>
      </c>
      <c r="Z39" s="677" t="s">
        <v>769</v>
      </c>
    </row>
    <row r="40" spans="7:26">
      <c r="G40" s="337"/>
      <c r="H40" s="337" t="s">
        <v>914</v>
      </c>
      <c r="I40" s="350" t="s">
        <v>242</v>
      </c>
      <c r="N40" s="346" t="s">
        <v>778</v>
      </c>
      <c r="O40" s="363" t="s">
        <v>779</v>
      </c>
      <c r="U40" s="364">
        <v>10100101</v>
      </c>
      <c r="V40" s="365" t="s">
        <v>780</v>
      </c>
      <c r="W40" s="357" t="s">
        <v>781</v>
      </c>
      <c r="X40" s="674"/>
      <c r="Y40" s="676"/>
      <c r="Z40" s="678"/>
    </row>
    <row r="41" spans="7:26">
      <c r="G41" s="337"/>
      <c r="H41" s="337" t="s">
        <v>812</v>
      </c>
      <c r="I41" s="350" t="s">
        <v>245</v>
      </c>
      <c r="N41" s="346" t="s">
        <v>782</v>
      </c>
      <c r="O41" s="363" t="s">
        <v>783</v>
      </c>
      <c r="U41" s="348" t="s">
        <v>705</v>
      </c>
      <c r="V41" s="349" t="s">
        <v>784</v>
      </c>
      <c r="W41" s="355"/>
      <c r="X41" s="671" t="s">
        <v>776</v>
      </c>
      <c r="Y41" s="671" t="s">
        <v>785</v>
      </c>
      <c r="Z41" s="671" t="s">
        <v>786</v>
      </c>
    </row>
    <row r="42" spans="7:26">
      <c r="G42" s="337"/>
      <c r="H42" s="337" t="s">
        <v>915</v>
      </c>
      <c r="I42" s="350" t="s">
        <v>258</v>
      </c>
      <c r="N42" s="346" t="s">
        <v>787</v>
      </c>
      <c r="O42" s="363" t="s">
        <v>206</v>
      </c>
      <c r="U42" s="359">
        <v>10110101</v>
      </c>
      <c r="V42" s="360" t="s">
        <v>788</v>
      </c>
      <c r="W42" s="356"/>
      <c r="X42" s="671"/>
      <c r="Y42" s="671"/>
      <c r="Z42" s="671"/>
    </row>
    <row r="43" spans="7:26">
      <c r="G43" s="337"/>
      <c r="H43" s="337" t="s">
        <v>917</v>
      </c>
      <c r="I43" s="350" t="s">
        <v>916</v>
      </c>
      <c r="N43" s="346" t="s">
        <v>789</v>
      </c>
      <c r="O43" s="363" t="s">
        <v>207</v>
      </c>
      <c r="U43" s="359">
        <v>10110102</v>
      </c>
      <c r="V43" s="360" t="s">
        <v>790</v>
      </c>
      <c r="W43" s="356"/>
      <c r="X43" s="671"/>
      <c r="Y43" s="671"/>
      <c r="Z43" s="671"/>
    </row>
    <row r="44" spans="7:26">
      <c r="G44" s="337"/>
      <c r="H44" s="337" t="s">
        <v>919</v>
      </c>
      <c r="I44" s="350" t="s">
        <v>918</v>
      </c>
      <c r="U44" s="361">
        <v>10110103</v>
      </c>
      <c r="V44" s="362" t="s">
        <v>791</v>
      </c>
      <c r="W44" s="357"/>
      <c r="X44" s="671"/>
      <c r="Y44" s="671"/>
      <c r="Z44" s="671"/>
    </row>
    <row r="45" spans="7:26">
      <c r="G45" s="337"/>
      <c r="H45" s="337" t="s">
        <v>921</v>
      </c>
      <c r="I45" s="350" t="s">
        <v>920</v>
      </c>
      <c r="U45" s="348" t="s">
        <v>710</v>
      </c>
      <c r="V45" s="349" t="s">
        <v>792</v>
      </c>
      <c r="W45" s="355"/>
      <c r="X45" s="671" t="s">
        <v>793</v>
      </c>
      <c r="Y45" s="671" t="s">
        <v>794</v>
      </c>
      <c r="Z45" s="671" t="s">
        <v>795</v>
      </c>
    </row>
    <row r="46" spans="7:26">
      <c r="G46" s="337"/>
      <c r="H46" s="337" t="s">
        <v>923</v>
      </c>
      <c r="I46" s="350" t="s">
        <v>922</v>
      </c>
      <c r="U46" s="359">
        <v>10120101</v>
      </c>
      <c r="V46" s="360" t="s">
        <v>796</v>
      </c>
      <c r="W46" s="356" t="s">
        <v>797</v>
      </c>
      <c r="X46" s="672"/>
      <c r="Y46" s="671"/>
      <c r="Z46" s="672"/>
    </row>
    <row r="47" spans="7:26">
      <c r="G47" s="337"/>
      <c r="H47" s="337" t="s">
        <v>925</v>
      </c>
      <c r="I47" s="350" t="s">
        <v>924</v>
      </c>
      <c r="U47" s="361">
        <v>10120102</v>
      </c>
      <c r="V47" s="362" t="s">
        <v>798</v>
      </c>
      <c r="W47" s="357" t="s">
        <v>799</v>
      </c>
      <c r="X47" s="672"/>
      <c r="Y47" s="671"/>
      <c r="Z47" s="672"/>
    </row>
    <row r="48" spans="7:26">
      <c r="G48" s="337"/>
      <c r="H48" s="337" t="s">
        <v>927</v>
      </c>
      <c r="I48" s="350" t="s">
        <v>926</v>
      </c>
      <c r="U48" s="348" t="s">
        <v>715</v>
      </c>
      <c r="V48" s="349" t="s">
        <v>800</v>
      </c>
      <c r="W48" s="355"/>
      <c r="X48" s="671" t="s">
        <v>776</v>
      </c>
      <c r="Y48" s="671" t="s">
        <v>801</v>
      </c>
      <c r="Z48" s="671" t="s">
        <v>786</v>
      </c>
    </row>
    <row r="49" spans="7:26">
      <c r="G49" s="337"/>
      <c r="H49" s="337" t="s">
        <v>929</v>
      </c>
      <c r="I49" s="350" t="s">
        <v>928</v>
      </c>
      <c r="U49" s="359">
        <v>10130101</v>
      </c>
      <c r="V49" s="360" t="s">
        <v>802</v>
      </c>
      <c r="W49" s="356" t="s">
        <v>803</v>
      </c>
      <c r="X49" s="672"/>
      <c r="Y49" s="671"/>
      <c r="Z49" s="672"/>
    </row>
    <row r="50" spans="7:26">
      <c r="G50" s="337"/>
      <c r="H50" s="337" t="s">
        <v>930</v>
      </c>
      <c r="I50" s="350" t="s">
        <v>268</v>
      </c>
      <c r="U50" s="359">
        <v>10130102</v>
      </c>
      <c r="V50" s="360" t="s">
        <v>804</v>
      </c>
      <c r="W50" s="357" t="s">
        <v>805</v>
      </c>
      <c r="X50" s="672"/>
      <c r="Y50" s="671"/>
      <c r="Z50" s="672"/>
    </row>
    <row r="51" spans="7:26">
      <c r="G51" s="337"/>
      <c r="H51" s="337" t="s">
        <v>931</v>
      </c>
      <c r="I51" s="350" t="s">
        <v>269</v>
      </c>
      <c r="U51" s="348" t="s">
        <v>720</v>
      </c>
      <c r="V51" s="349" t="s">
        <v>806</v>
      </c>
      <c r="W51" s="355"/>
      <c r="X51" s="673" t="s">
        <v>776</v>
      </c>
      <c r="Y51" s="675" t="s">
        <v>807</v>
      </c>
      <c r="Z51" s="677" t="s">
        <v>658</v>
      </c>
    </row>
    <row r="52" spans="7:26">
      <c r="G52" s="337"/>
      <c r="H52" s="337" t="s">
        <v>932</v>
      </c>
      <c r="I52" s="350" t="s">
        <v>270</v>
      </c>
      <c r="U52" s="361">
        <v>10140101</v>
      </c>
      <c r="V52" s="362" t="s">
        <v>808</v>
      </c>
      <c r="W52" s="357" t="s">
        <v>809</v>
      </c>
      <c r="X52" s="674"/>
      <c r="Y52" s="676"/>
      <c r="Z52" s="678"/>
    </row>
    <row r="53" spans="7:26" ht="16.5">
      <c r="G53" s="337"/>
      <c r="H53" s="337" t="s">
        <v>933</v>
      </c>
      <c r="I53" s="350" t="s">
        <v>274</v>
      </c>
      <c r="U53" s="366" t="s">
        <v>206</v>
      </c>
      <c r="V53" s="367"/>
      <c r="W53" s="346" t="s">
        <v>810</v>
      </c>
      <c r="X53" s="367"/>
      <c r="Y53" s="367"/>
      <c r="Z53" s="367"/>
    </row>
    <row r="54" spans="7:26" ht="16.5">
      <c r="G54" s="337"/>
      <c r="H54" s="337" t="s">
        <v>934</v>
      </c>
      <c r="I54" s="350" t="s">
        <v>275</v>
      </c>
      <c r="U54" s="366" t="s">
        <v>207</v>
      </c>
      <c r="V54" s="367"/>
      <c r="W54" s="367" t="s">
        <v>811</v>
      </c>
      <c r="X54" s="367"/>
      <c r="Y54" s="367"/>
      <c r="Z54" s="367"/>
    </row>
    <row r="55" spans="7:26">
      <c r="G55" s="337"/>
      <c r="H55" s="337" t="s">
        <v>935</v>
      </c>
      <c r="I55" s="350" t="s">
        <v>277</v>
      </c>
    </row>
    <row r="56" spans="7:26">
      <c r="G56" s="337"/>
      <c r="H56" s="337" t="s">
        <v>937</v>
      </c>
      <c r="I56" s="350" t="s">
        <v>936</v>
      </c>
    </row>
    <row r="57" spans="7:26">
      <c r="G57" s="337"/>
      <c r="H57" s="337" t="s">
        <v>939</v>
      </c>
      <c r="I57" s="350" t="s">
        <v>938</v>
      </c>
    </row>
    <row r="58" spans="7:26">
      <c r="G58" s="337"/>
      <c r="H58" s="337" t="s">
        <v>941</v>
      </c>
      <c r="I58" s="350" t="s">
        <v>940</v>
      </c>
    </row>
    <row r="59" spans="7:26">
      <c r="G59" s="337"/>
      <c r="H59" s="337" t="s">
        <v>943</v>
      </c>
      <c r="I59" s="350" t="s">
        <v>942</v>
      </c>
    </row>
    <row r="60" spans="7:26">
      <c r="G60" s="337"/>
      <c r="H60" s="337"/>
      <c r="I60" s="350"/>
    </row>
    <row r="61" spans="7:26">
      <c r="G61" s="337"/>
      <c r="H61" s="337"/>
      <c r="I61" s="350"/>
    </row>
    <row r="62" spans="7:26">
      <c r="G62" s="337"/>
      <c r="H62" s="337"/>
      <c r="I62" s="350"/>
    </row>
    <row r="63" spans="7:26">
      <c r="G63" s="337"/>
      <c r="H63" s="337"/>
      <c r="I63" s="350"/>
    </row>
    <row r="64" spans="7:26">
      <c r="G64" s="337"/>
      <c r="H64" s="337"/>
      <c r="I64" s="350"/>
    </row>
    <row r="65" spans="7:9">
      <c r="G65" s="337"/>
      <c r="H65" s="337"/>
      <c r="I65" s="350"/>
    </row>
    <row r="66" spans="7:9">
      <c r="G66" s="337"/>
      <c r="H66" s="337"/>
      <c r="I66" s="350"/>
    </row>
    <row r="67" spans="7:9">
      <c r="G67" s="337"/>
      <c r="H67" s="337"/>
      <c r="I67" s="350"/>
    </row>
    <row r="68" spans="7:9">
      <c r="G68" s="337"/>
      <c r="H68" s="337"/>
      <c r="I68" s="350"/>
    </row>
    <row r="69" spans="7:9">
      <c r="G69" s="337"/>
      <c r="H69" s="337"/>
      <c r="I69" s="350"/>
    </row>
    <row r="70" spans="7:9">
      <c r="G70" s="337"/>
      <c r="H70" s="337"/>
      <c r="I70" s="350"/>
    </row>
    <row r="71" spans="7:9">
      <c r="G71" s="337"/>
      <c r="H71" s="337"/>
      <c r="I71" s="350"/>
    </row>
    <row r="72" spans="7:9">
      <c r="G72" s="337"/>
      <c r="H72" s="337"/>
      <c r="I72" s="350"/>
    </row>
    <row r="73" spans="7:9">
      <c r="G73" s="337"/>
      <c r="H73" s="337"/>
      <c r="I73" s="350"/>
    </row>
    <row r="74" spans="7:9">
      <c r="G74" s="337"/>
      <c r="H74" s="337"/>
      <c r="I74" s="350"/>
    </row>
    <row r="75" spans="7:9">
      <c r="G75" s="337"/>
      <c r="H75" s="337"/>
      <c r="I75" s="350"/>
    </row>
    <row r="76" spans="7:9">
      <c r="G76" s="337"/>
      <c r="H76" s="337"/>
      <c r="I76" s="350"/>
    </row>
    <row r="77" spans="7:9">
      <c r="G77" s="337"/>
      <c r="H77" s="337"/>
      <c r="I77" s="350"/>
    </row>
    <row r="78" spans="7:9">
      <c r="G78" s="337"/>
      <c r="H78" s="337"/>
      <c r="I78" s="350"/>
    </row>
    <row r="79" spans="7:9">
      <c r="G79" s="337"/>
      <c r="H79" s="337"/>
      <c r="I79" s="350"/>
    </row>
    <row r="80" spans="7:9">
      <c r="G80" s="337"/>
      <c r="H80" s="337"/>
      <c r="I80" s="350"/>
    </row>
    <row r="81" spans="7:9">
      <c r="G81" s="337"/>
      <c r="H81" s="337"/>
      <c r="I81" s="350"/>
    </row>
    <row r="82" spans="7:9">
      <c r="G82" s="337"/>
      <c r="H82" s="337"/>
      <c r="I82" s="350"/>
    </row>
    <row r="83" spans="7:9">
      <c r="G83" s="337"/>
      <c r="H83" s="337"/>
      <c r="I83" s="350"/>
    </row>
    <row r="84" spans="7:9">
      <c r="G84" s="337"/>
      <c r="H84" s="337"/>
      <c r="I84" s="350"/>
    </row>
    <row r="85" spans="7:9">
      <c r="G85" s="337"/>
      <c r="H85" s="337"/>
      <c r="I85" s="350"/>
    </row>
    <row r="86" spans="7:9">
      <c r="G86" s="337"/>
      <c r="H86" s="337"/>
      <c r="I86" s="350"/>
    </row>
    <row r="87" spans="7:9">
      <c r="G87" s="337"/>
      <c r="H87" s="337"/>
      <c r="I87" s="350"/>
    </row>
    <row r="88" spans="7:9">
      <c r="G88" s="337"/>
      <c r="H88" s="337"/>
      <c r="I88" s="350"/>
    </row>
    <row r="89" spans="7:9">
      <c r="G89" s="337"/>
      <c r="H89" s="337"/>
      <c r="I89" s="350"/>
    </row>
    <row r="90" spans="7:9">
      <c r="G90" s="337"/>
      <c r="H90" s="337"/>
      <c r="I90" s="350"/>
    </row>
    <row r="91" spans="7:9">
      <c r="G91" s="337"/>
      <c r="H91" s="337"/>
      <c r="I91" s="350"/>
    </row>
    <row r="92" spans="7:9">
      <c r="G92" s="337"/>
      <c r="H92" s="337"/>
      <c r="I92" s="350"/>
    </row>
    <row r="93" spans="7:9">
      <c r="G93" s="337"/>
      <c r="H93" s="337"/>
      <c r="I93" s="350"/>
    </row>
    <row r="94" spans="7:9">
      <c r="G94" s="337"/>
      <c r="H94" s="337"/>
      <c r="I94" s="350"/>
    </row>
    <row r="95" spans="7:9">
      <c r="G95" s="337"/>
      <c r="H95" s="337"/>
      <c r="I95" s="350"/>
    </row>
    <row r="96" spans="7:9">
      <c r="G96" s="337"/>
      <c r="H96" s="337"/>
      <c r="I96" s="350"/>
    </row>
    <row r="97" spans="7:9">
      <c r="G97" s="337"/>
      <c r="H97" s="337"/>
      <c r="I97" s="350"/>
    </row>
    <row r="98" spans="7:9">
      <c r="G98" s="337"/>
      <c r="H98" s="337"/>
      <c r="I98" s="350"/>
    </row>
    <row r="99" spans="7:9">
      <c r="G99" s="337"/>
      <c r="H99" s="337"/>
      <c r="I99" s="350"/>
    </row>
    <row r="100" spans="7:9">
      <c r="G100" s="337"/>
      <c r="H100" s="337"/>
      <c r="I100" s="350"/>
    </row>
    <row r="101" spans="7:9">
      <c r="G101" s="337"/>
      <c r="H101" s="337"/>
      <c r="I101" s="350"/>
    </row>
    <row r="102" spans="7:9">
      <c r="G102" s="337"/>
      <c r="H102" s="337"/>
      <c r="I102" s="350"/>
    </row>
    <row r="103" spans="7:9">
      <c r="G103" s="337"/>
      <c r="H103" s="337"/>
      <c r="I103" s="350"/>
    </row>
    <row r="104" spans="7:9">
      <c r="G104" s="337"/>
      <c r="H104" s="337"/>
      <c r="I104" s="350"/>
    </row>
    <row r="105" spans="7:9">
      <c r="G105" s="337"/>
      <c r="H105" s="337"/>
      <c r="I105" s="350"/>
    </row>
    <row r="106" spans="7:9">
      <c r="G106" s="337"/>
      <c r="H106" s="337"/>
      <c r="I106" s="350"/>
    </row>
    <row r="107" spans="7:9">
      <c r="G107" s="337"/>
      <c r="H107" s="337"/>
      <c r="I107" s="350"/>
    </row>
    <row r="108" spans="7:9">
      <c r="G108" s="337"/>
      <c r="H108" s="337"/>
      <c r="I108" s="350"/>
    </row>
    <row r="109" spans="7:9">
      <c r="G109" s="337"/>
      <c r="H109" s="337"/>
      <c r="I109" s="350"/>
    </row>
    <row r="110" spans="7:9">
      <c r="G110" s="337"/>
      <c r="H110" s="337"/>
      <c r="I110" s="350"/>
    </row>
    <row r="111" spans="7:9">
      <c r="G111" s="337"/>
      <c r="H111" s="337"/>
      <c r="I111" s="350"/>
    </row>
    <row r="112" spans="7:9">
      <c r="G112" s="337"/>
      <c r="H112" s="337"/>
      <c r="I112" s="350"/>
    </row>
    <row r="113" spans="7:9">
      <c r="G113" s="337"/>
      <c r="H113" s="337"/>
      <c r="I113" s="350"/>
    </row>
    <row r="114" spans="7:9">
      <c r="G114" s="337"/>
      <c r="H114" s="337"/>
      <c r="I114" s="350"/>
    </row>
    <row r="115" spans="7:9">
      <c r="G115" s="337"/>
      <c r="H115" s="337"/>
      <c r="I115" s="350"/>
    </row>
    <row r="116" spans="7:9">
      <c r="G116" s="337"/>
      <c r="H116" s="337"/>
      <c r="I116" s="350"/>
    </row>
    <row r="117" spans="7:9">
      <c r="G117" s="337"/>
      <c r="H117" s="337"/>
      <c r="I117" s="350"/>
    </row>
    <row r="118" spans="7:9">
      <c r="G118" s="337"/>
      <c r="H118" s="337"/>
      <c r="I118" s="350"/>
    </row>
    <row r="119" spans="7:9">
      <c r="G119" s="337"/>
      <c r="H119" s="337"/>
      <c r="I119" s="350"/>
    </row>
    <row r="120" spans="7:9">
      <c r="G120" s="337"/>
      <c r="H120" s="337"/>
      <c r="I120" s="350"/>
    </row>
    <row r="121" spans="7:9">
      <c r="G121" s="337"/>
      <c r="H121" s="337"/>
      <c r="I121" s="350"/>
    </row>
    <row r="122" spans="7:9">
      <c r="G122" s="337"/>
      <c r="H122" s="337"/>
      <c r="I122" s="350"/>
    </row>
    <row r="123" spans="7:9">
      <c r="G123" s="337"/>
      <c r="H123" s="337"/>
      <c r="I123" s="350"/>
    </row>
    <row r="124" spans="7:9">
      <c r="G124" s="337"/>
      <c r="H124" s="337"/>
      <c r="I124" s="350"/>
    </row>
    <row r="125" spans="7:9">
      <c r="G125" s="337"/>
      <c r="H125" s="337"/>
      <c r="I125" s="350"/>
    </row>
    <row r="126" spans="7:9">
      <c r="G126" s="337"/>
      <c r="H126" s="337"/>
      <c r="I126" s="350"/>
    </row>
    <row r="127" spans="7:9">
      <c r="G127" s="337"/>
      <c r="H127" s="337"/>
      <c r="I127" s="350"/>
    </row>
    <row r="128" spans="7:9">
      <c r="G128" s="337"/>
      <c r="H128" s="337"/>
      <c r="I128" s="350"/>
    </row>
    <row r="129" spans="7:9">
      <c r="G129" s="337"/>
      <c r="H129" s="337"/>
      <c r="I129" s="350"/>
    </row>
    <row r="130" spans="7:9">
      <c r="G130" s="337"/>
      <c r="H130" s="337"/>
      <c r="I130" s="350"/>
    </row>
    <row r="131" spans="7:9">
      <c r="G131" s="337"/>
      <c r="H131" s="337"/>
      <c r="I131" s="350"/>
    </row>
    <row r="132" spans="7:9">
      <c r="G132" s="337"/>
      <c r="H132" s="337"/>
      <c r="I132" s="350"/>
    </row>
    <row r="133" spans="7:9">
      <c r="G133" s="337"/>
      <c r="H133" s="337"/>
      <c r="I133" s="350"/>
    </row>
    <row r="134" spans="7:9">
      <c r="G134" s="337"/>
      <c r="H134" s="337"/>
      <c r="I134" s="350"/>
    </row>
    <row r="135" spans="7:9">
      <c r="G135" s="337"/>
      <c r="H135" s="337"/>
      <c r="I135" s="350"/>
    </row>
    <row r="136" spans="7:9">
      <c r="G136" s="337" t="s">
        <v>625</v>
      </c>
      <c r="H136" s="337" t="s">
        <v>813</v>
      </c>
      <c r="I136" s="350" t="s">
        <v>307</v>
      </c>
    </row>
    <row r="137" spans="7:9">
      <c r="G137" s="337" t="s">
        <v>626</v>
      </c>
      <c r="H137" s="337" t="s">
        <v>814</v>
      </c>
      <c r="I137" s="350" t="s">
        <v>308</v>
      </c>
    </row>
    <row r="138" spans="7:9">
      <c r="G138" s="337" t="s">
        <v>626</v>
      </c>
      <c r="H138" s="337" t="s">
        <v>815</v>
      </c>
      <c r="I138" s="350" t="s">
        <v>309</v>
      </c>
    </row>
    <row r="139" spans="7:9">
      <c r="G139" s="337" t="s">
        <v>627</v>
      </c>
      <c r="H139" s="337" t="s">
        <v>816</v>
      </c>
      <c r="I139" s="350" t="s">
        <v>310</v>
      </c>
    </row>
    <row r="140" spans="7:9">
      <c r="G140" s="337" t="s">
        <v>627</v>
      </c>
      <c r="H140" s="337" t="s">
        <v>817</v>
      </c>
      <c r="I140" s="350" t="s">
        <v>311</v>
      </c>
    </row>
    <row r="141" spans="7:9">
      <c r="G141" s="337" t="s">
        <v>628</v>
      </c>
      <c r="H141" s="337" t="s">
        <v>818</v>
      </c>
      <c r="I141" s="350" t="s">
        <v>312</v>
      </c>
    </row>
    <row r="142" spans="7:9">
      <c r="G142" s="337" t="s">
        <v>628</v>
      </c>
      <c r="H142" s="337" t="s">
        <v>819</v>
      </c>
      <c r="I142" s="350" t="s">
        <v>313</v>
      </c>
    </row>
    <row r="143" spans="7:9">
      <c r="G143" s="337" t="s">
        <v>627</v>
      </c>
      <c r="H143" s="337" t="s">
        <v>820</v>
      </c>
      <c r="I143" s="350" t="s">
        <v>314</v>
      </c>
    </row>
    <row r="144" spans="7:9">
      <c r="G144" s="337" t="s">
        <v>497</v>
      </c>
      <c r="H144" s="337" t="s">
        <v>821</v>
      </c>
      <c r="I144" s="350" t="s">
        <v>315</v>
      </c>
    </row>
    <row r="145" spans="7:9">
      <c r="G145" s="337" t="s">
        <v>627</v>
      </c>
      <c r="H145" s="337" t="s">
        <v>822</v>
      </c>
      <c r="I145" s="350" t="s">
        <v>316</v>
      </c>
    </row>
    <row r="146" spans="7:9">
      <c r="G146" s="337" t="s">
        <v>627</v>
      </c>
      <c r="H146" s="337" t="s">
        <v>823</v>
      </c>
      <c r="I146" s="350" t="s">
        <v>317</v>
      </c>
    </row>
    <row r="147" spans="7:9">
      <c r="G147" s="337" t="s">
        <v>627</v>
      </c>
      <c r="H147" s="337" t="s">
        <v>824</v>
      </c>
      <c r="I147" s="350" t="s">
        <v>318</v>
      </c>
    </row>
    <row r="148" spans="7:9">
      <c r="G148" s="337" t="s">
        <v>627</v>
      </c>
      <c r="H148" s="337" t="s">
        <v>825</v>
      </c>
      <c r="I148" s="350" t="s">
        <v>319</v>
      </c>
    </row>
    <row r="149" spans="7:9">
      <c r="G149" s="337" t="s">
        <v>627</v>
      </c>
      <c r="H149" s="337" t="s">
        <v>826</v>
      </c>
      <c r="I149" s="350" t="s">
        <v>320</v>
      </c>
    </row>
    <row r="150" spans="7:9">
      <c r="G150" s="337" t="s">
        <v>627</v>
      </c>
      <c r="H150" s="337" t="s">
        <v>827</v>
      </c>
      <c r="I150" s="350" t="s">
        <v>321</v>
      </c>
    </row>
    <row r="151" spans="7:9">
      <c r="G151" s="337" t="s">
        <v>627</v>
      </c>
      <c r="H151" s="337" t="s">
        <v>828</v>
      </c>
      <c r="I151" s="350" t="s">
        <v>322</v>
      </c>
    </row>
    <row r="152" spans="7:9">
      <c r="G152" s="337" t="s">
        <v>629</v>
      </c>
      <c r="H152" s="337" t="s">
        <v>829</v>
      </c>
      <c r="I152" s="350" t="s">
        <v>323</v>
      </c>
    </row>
    <row r="153" spans="7:9">
      <c r="G153" s="337" t="s">
        <v>629</v>
      </c>
      <c r="H153" s="337" t="s">
        <v>830</v>
      </c>
      <c r="I153" s="350" t="s">
        <v>324</v>
      </c>
    </row>
    <row r="154" spans="7:9">
      <c r="G154" s="337" t="s">
        <v>629</v>
      </c>
      <c r="H154" s="337" t="s">
        <v>831</v>
      </c>
      <c r="I154" s="350" t="s">
        <v>325</v>
      </c>
    </row>
    <row r="155" spans="7:9">
      <c r="G155" s="337" t="s">
        <v>629</v>
      </c>
      <c r="H155" s="337" t="s">
        <v>832</v>
      </c>
      <c r="I155" s="350" t="s">
        <v>326</v>
      </c>
    </row>
    <row r="156" spans="7:9">
      <c r="G156" s="337" t="s">
        <v>629</v>
      </c>
      <c r="H156" s="337" t="s">
        <v>833</v>
      </c>
      <c r="I156" s="350" t="s">
        <v>327</v>
      </c>
    </row>
    <row r="157" spans="7:9">
      <c r="G157" s="337" t="s">
        <v>630</v>
      </c>
      <c r="H157" s="337" t="s">
        <v>834</v>
      </c>
      <c r="I157" s="350" t="s">
        <v>328</v>
      </c>
    </row>
    <row r="158" spans="7:9">
      <c r="G158" s="337" t="s">
        <v>630</v>
      </c>
      <c r="H158" s="337" t="s">
        <v>835</v>
      </c>
      <c r="I158" s="350" t="s">
        <v>329</v>
      </c>
    </row>
    <row r="159" spans="7:9">
      <c r="G159" s="337" t="s">
        <v>630</v>
      </c>
      <c r="H159" s="337" t="s">
        <v>836</v>
      </c>
      <c r="I159" s="350" t="s">
        <v>330</v>
      </c>
    </row>
    <row r="160" spans="7:9">
      <c r="G160" s="337" t="s">
        <v>630</v>
      </c>
      <c r="H160" s="337" t="s">
        <v>837</v>
      </c>
      <c r="I160" s="350" t="s">
        <v>331</v>
      </c>
    </row>
    <row r="161" spans="7:9">
      <c r="G161" s="337" t="s">
        <v>630</v>
      </c>
      <c r="H161" s="337" t="s">
        <v>838</v>
      </c>
      <c r="I161" s="350" t="s">
        <v>332</v>
      </c>
    </row>
    <row r="162" spans="7:9">
      <c r="G162" s="337" t="s">
        <v>630</v>
      </c>
      <c r="H162" s="337" t="s">
        <v>839</v>
      </c>
      <c r="I162" s="350" t="s">
        <v>333</v>
      </c>
    </row>
    <row r="163" spans="7:9">
      <c r="G163" s="337" t="s">
        <v>630</v>
      </c>
      <c r="H163" s="337" t="s">
        <v>840</v>
      </c>
      <c r="I163" s="350" t="s">
        <v>334</v>
      </c>
    </row>
    <row r="164" spans="7:9">
      <c r="G164" s="337" t="s">
        <v>630</v>
      </c>
      <c r="H164" s="337" t="s">
        <v>841</v>
      </c>
      <c r="I164" s="350" t="s">
        <v>335</v>
      </c>
    </row>
    <row r="165" spans="7:9">
      <c r="G165" s="337" t="s">
        <v>630</v>
      </c>
      <c r="H165" s="337" t="s">
        <v>842</v>
      </c>
      <c r="I165" s="350" t="s">
        <v>336</v>
      </c>
    </row>
    <row r="166" spans="7:9">
      <c r="G166" s="337" t="s">
        <v>630</v>
      </c>
      <c r="H166" s="337" t="s">
        <v>843</v>
      </c>
      <c r="I166" s="350" t="s">
        <v>337</v>
      </c>
    </row>
    <row r="167" spans="7:9">
      <c r="G167" s="337" t="s">
        <v>630</v>
      </c>
      <c r="H167" s="337" t="s">
        <v>844</v>
      </c>
      <c r="I167" s="350" t="s">
        <v>338</v>
      </c>
    </row>
    <row r="168" spans="7:9">
      <c r="G168" s="337" t="s">
        <v>631</v>
      </c>
      <c r="H168" s="337" t="s">
        <v>845</v>
      </c>
      <c r="I168" s="350" t="s">
        <v>339</v>
      </c>
    </row>
    <row r="169" spans="7:9">
      <c r="G169" s="337" t="s">
        <v>631</v>
      </c>
      <c r="H169" s="337" t="s">
        <v>846</v>
      </c>
      <c r="I169" s="350" t="s">
        <v>340</v>
      </c>
    </row>
    <row r="170" spans="7:9">
      <c r="G170" s="337" t="s">
        <v>631</v>
      </c>
      <c r="H170" s="337" t="s">
        <v>847</v>
      </c>
      <c r="I170" s="350" t="s">
        <v>341</v>
      </c>
    </row>
    <row r="171" spans="7:9">
      <c r="G171" s="337" t="s">
        <v>631</v>
      </c>
      <c r="H171" s="337" t="s">
        <v>848</v>
      </c>
      <c r="I171" s="350" t="s">
        <v>342</v>
      </c>
    </row>
    <row r="172" spans="7:9">
      <c r="G172" s="337" t="s">
        <v>631</v>
      </c>
      <c r="H172" s="337" t="s">
        <v>849</v>
      </c>
      <c r="I172" s="350" t="s">
        <v>343</v>
      </c>
    </row>
    <row r="173" spans="7:9">
      <c r="G173" s="337" t="s">
        <v>631</v>
      </c>
      <c r="H173" s="337" t="s">
        <v>850</v>
      </c>
      <c r="I173" s="350" t="s">
        <v>344</v>
      </c>
    </row>
    <row r="174" spans="7:9">
      <c r="G174" s="337" t="s">
        <v>631</v>
      </c>
      <c r="H174" s="337" t="s">
        <v>851</v>
      </c>
      <c r="I174" s="350" t="s">
        <v>345</v>
      </c>
    </row>
    <row r="175" spans="7:9">
      <c r="G175" s="337" t="s">
        <v>631</v>
      </c>
      <c r="H175" s="337" t="s">
        <v>852</v>
      </c>
      <c r="I175" s="350" t="s">
        <v>346</v>
      </c>
    </row>
    <row r="176" spans="7:9">
      <c r="G176" s="337" t="s">
        <v>631</v>
      </c>
      <c r="H176" s="337" t="s">
        <v>853</v>
      </c>
      <c r="I176" s="350" t="s">
        <v>347</v>
      </c>
    </row>
    <row r="177" spans="7:9">
      <c r="G177" s="337" t="s">
        <v>631</v>
      </c>
      <c r="H177" s="337" t="s">
        <v>854</v>
      </c>
      <c r="I177" s="350" t="s">
        <v>348</v>
      </c>
    </row>
    <row r="178" spans="7:9">
      <c r="G178" s="337" t="s">
        <v>631</v>
      </c>
      <c r="H178" s="337" t="s">
        <v>855</v>
      </c>
      <c r="I178" s="350" t="s">
        <v>349</v>
      </c>
    </row>
    <row r="179" spans="7:9">
      <c r="G179" s="337" t="s">
        <v>631</v>
      </c>
      <c r="H179" s="337" t="s">
        <v>856</v>
      </c>
      <c r="I179" s="350" t="s">
        <v>350</v>
      </c>
    </row>
    <row r="180" spans="7:9">
      <c r="G180" s="337" t="s">
        <v>632</v>
      </c>
      <c r="H180" s="337" t="s">
        <v>857</v>
      </c>
      <c r="I180" s="350" t="s">
        <v>351</v>
      </c>
    </row>
    <row r="181" spans="7:9">
      <c r="G181" s="337" t="s">
        <v>633</v>
      </c>
      <c r="H181" s="337" t="s">
        <v>858</v>
      </c>
      <c r="I181" s="350" t="s">
        <v>352</v>
      </c>
    </row>
    <row r="182" spans="7:9">
      <c r="G182" s="337" t="s">
        <v>633</v>
      </c>
      <c r="H182" s="337" t="s">
        <v>859</v>
      </c>
      <c r="I182" s="350" t="s">
        <v>353</v>
      </c>
    </row>
    <row r="183" spans="7:9">
      <c r="G183" s="337" t="s">
        <v>633</v>
      </c>
      <c r="H183" s="337" t="s">
        <v>860</v>
      </c>
      <c r="I183" s="350" t="s">
        <v>354</v>
      </c>
    </row>
    <row r="184" spans="7:9">
      <c r="G184" s="337" t="s">
        <v>633</v>
      </c>
      <c r="H184" s="337" t="s">
        <v>861</v>
      </c>
      <c r="I184" s="350" t="s">
        <v>355</v>
      </c>
    </row>
    <row r="185" spans="7:9">
      <c r="G185" s="337" t="s">
        <v>633</v>
      </c>
      <c r="H185" s="337" t="s">
        <v>862</v>
      </c>
      <c r="I185" s="350" t="s">
        <v>356</v>
      </c>
    </row>
    <row r="186" spans="7:9">
      <c r="G186" s="337" t="s">
        <v>633</v>
      </c>
      <c r="H186" s="337" t="s">
        <v>863</v>
      </c>
      <c r="I186" s="350" t="s">
        <v>357</v>
      </c>
    </row>
    <row r="187" spans="7:9">
      <c r="G187" s="337" t="s">
        <v>634</v>
      </c>
      <c r="H187" s="337" t="s">
        <v>864</v>
      </c>
      <c r="I187" s="350" t="s">
        <v>358</v>
      </c>
    </row>
    <row r="188" spans="7:9">
      <c r="G188" s="337" t="s">
        <v>634</v>
      </c>
      <c r="H188" s="337" t="s">
        <v>865</v>
      </c>
      <c r="I188" s="350" t="s">
        <v>359</v>
      </c>
    </row>
    <row r="189" spans="7:9">
      <c r="G189" s="337" t="s">
        <v>634</v>
      </c>
      <c r="H189" s="337" t="s">
        <v>866</v>
      </c>
      <c r="I189" s="350" t="s">
        <v>360</v>
      </c>
    </row>
    <row r="190" spans="7:9">
      <c r="G190" s="337" t="s">
        <v>634</v>
      </c>
      <c r="H190" s="337" t="s">
        <v>867</v>
      </c>
      <c r="I190" s="350" t="s">
        <v>361</v>
      </c>
    </row>
    <row r="191" spans="7:9">
      <c r="G191" s="338" t="s">
        <v>634</v>
      </c>
      <c r="H191" s="338" t="s">
        <v>812</v>
      </c>
      <c r="I191" s="368" t="s">
        <v>362</v>
      </c>
    </row>
    <row r="195" spans="7:9">
      <c r="G195" s="369"/>
      <c r="I195" s="370"/>
    </row>
  </sheetData>
  <mergeCells count="57">
    <mergeCell ref="G5:H5"/>
    <mergeCell ref="K5:L5"/>
    <mergeCell ref="B3:C3"/>
    <mergeCell ref="G2:H2"/>
    <mergeCell ref="K2:L2"/>
    <mergeCell ref="G3:H3"/>
    <mergeCell ref="K3:L3"/>
    <mergeCell ref="X14:X16"/>
    <mergeCell ref="Y14:Y16"/>
    <mergeCell ref="Z14:Z16"/>
    <mergeCell ref="G7:H7"/>
    <mergeCell ref="K7:L7"/>
    <mergeCell ref="U9:U10"/>
    <mergeCell ref="V9:V10"/>
    <mergeCell ref="W9:W10"/>
    <mergeCell ref="X9:X10"/>
    <mergeCell ref="Y9:Y10"/>
    <mergeCell ref="Z9:Z10"/>
    <mergeCell ref="X11:X13"/>
    <mergeCell ref="Y11:Y13"/>
    <mergeCell ref="Z11:Z13"/>
    <mergeCell ref="X17:X19"/>
    <mergeCell ref="Y17:Y19"/>
    <mergeCell ref="Z17:Z19"/>
    <mergeCell ref="X20:X24"/>
    <mergeCell ref="Y20:Y24"/>
    <mergeCell ref="Z20:Z24"/>
    <mergeCell ref="X25:X27"/>
    <mergeCell ref="Y25:Y27"/>
    <mergeCell ref="Z25:Z27"/>
    <mergeCell ref="X28:X29"/>
    <mergeCell ref="Y28:Y29"/>
    <mergeCell ref="Z28:Z29"/>
    <mergeCell ref="X30:X33"/>
    <mergeCell ref="Y30:Y33"/>
    <mergeCell ref="Z30:Z33"/>
    <mergeCell ref="X34:X36"/>
    <mergeCell ref="Y34:Y36"/>
    <mergeCell ref="Z34:Z36"/>
    <mergeCell ref="X37:X38"/>
    <mergeCell ref="Y37:Y38"/>
    <mergeCell ref="Z37:Z38"/>
    <mergeCell ref="X39:X40"/>
    <mergeCell ref="Y39:Y40"/>
    <mergeCell ref="Z39:Z40"/>
    <mergeCell ref="X41:X44"/>
    <mergeCell ref="Y41:Y44"/>
    <mergeCell ref="Z41:Z44"/>
    <mergeCell ref="X45:X47"/>
    <mergeCell ref="Y45:Y47"/>
    <mergeCell ref="Z45:Z47"/>
    <mergeCell ref="X48:X50"/>
    <mergeCell ref="Y48:Y50"/>
    <mergeCell ref="Z48:Z50"/>
    <mergeCell ref="X51:X52"/>
    <mergeCell ref="Y51:Y52"/>
    <mergeCell ref="Z51:Z52"/>
  </mergeCells>
  <pageMargins left="0.7" right="0.7" top="0.75" bottom="0.75" header="0.3" footer="0.3"/>
  <ignoredErrors>
    <ignoredError sqref="C6:C1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3"/>
  <sheetViews>
    <sheetView topLeftCell="B159" workbookViewId="0">
      <selection activeCell="C158" sqref="C158"/>
    </sheetView>
  </sheetViews>
  <sheetFormatPr baseColWidth="10" defaultRowHeight="15"/>
  <cols>
    <col min="3" max="3" width="44.42578125" bestFit="1" customWidth="1"/>
  </cols>
  <sheetData>
    <row r="1" spans="2:3" ht="17.25" thickBot="1">
      <c r="B1" s="1" t="s">
        <v>13</v>
      </c>
      <c r="C1" s="2" t="s">
        <v>180</v>
      </c>
    </row>
    <row r="2" spans="2:3" ht="16.5">
      <c r="B2" s="3" t="s">
        <v>181</v>
      </c>
      <c r="C2" s="4" t="s">
        <v>364</v>
      </c>
    </row>
    <row r="3" spans="2:3" ht="16.5">
      <c r="B3" s="3" t="s">
        <v>182</v>
      </c>
      <c r="C3" s="4" t="s">
        <v>365</v>
      </c>
    </row>
    <row r="4" spans="2:3" ht="16.5">
      <c r="B4" s="3" t="s">
        <v>183</v>
      </c>
      <c r="C4" s="4" t="s">
        <v>366</v>
      </c>
    </row>
    <row r="5" spans="2:3" ht="16.5">
      <c r="B5" s="3" t="s">
        <v>184</v>
      </c>
      <c r="C5" s="4" t="s">
        <v>367</v>
      </c>
    </row>
    <row r="6" spans="2:3" ht="16.5">
      <c r="B6" s="3" t="s">
        <v>185</v>
      </c>
      <c r="C6" s="4" t="s">
        <v>368</v>
      </c>
    </row>
    <row r="7" spans="2:3" ht="16.5">
      <c r="B7" s="3" t="s">
        <v>186</v>
      </c>
      <c r="C7" s="4" t="s">
        <v>369</v>
      </c>
    </row>
    <row r="8" spans="2:3" ht="16.5">
      <c r="B8" s="3" t="s">
        <v>187</v>
      </c>
      <c r="C8" s="4" t="s">
        <v>370</v>
      </c>
    </row>
    <row r="9" spans="2:3" ht="16.5">
      <c r="B9" s="3" t="s">
        <v>188</v>
      </c>
      <c r="C9" s="4" t="s">
        <v>371</v>
      </c>
    </row>
    <row r="10" spans="2:3" ht="16.5">
      <c r="B10" s="3" t="s">
        <v>189</v>
      </c>
      <c r="C10" s="4" t="s">
        <v>372</v>
      </c>
    </row>
    <row r="11" spans="2:3" ht="16.5">
      <c r="B11" s="3" t="s">
        <v>190</v>
      </c>
      <c r="C11" s="4" t="s">
        <v>373</v>
      </c>
    </row>
    <row r="12" spans="2:3" ht="16.5">
      <c r="B12" s="3" t="s">
        <v>191</v>
      </c>
      <c r="C12" s="4" t="s">
        <v>374</v>
      </c>
    </row>
    <row r="13" spans="2:3" ht="16.5">
      <c r="B13" s="3" t="s">
        <v>192</v>
      </c>
      <c r="C13" s="4" t="s">
        <v>375</v>
      </c>
    </row>
    <row r="14" spans="2:3" ht="16.5">
      <c r="B14" s="3" t="s">
        <v>193</v>
      </c>
      <c r="C14" s="4" t="s">
        <v>376</v>
      </c>
    </row>
    <row r="15" spans="2:3" ht="16.5">
      <c r="B15" s="3" t="s">
        <v>194</v>
      </c>
      <c r="C15" s="4" t="s">
        <v>377</v>
      </c>
    </row>
    <row r="16" spans="2:3" ht="16.5">
      <c r="B16" s="3" t="s">
        <v>195</v>
      </c>
      <c r="C16" s="4" t="s">
        <v>378</v>
      </c>
    </row>
    <row r="17" spans="2:3" ht="16.5">
      <c r="B17" s="3" t="s">
        <v>196</v>
      </c>
      <c r="C17" s="4" t="s">
        <v>379</v>
      </c>
    </row>
    <row r="18" spans="2:3" ht="16.5">
      <c r="B18" s="3" t="s">
        <v>197</v>
      </c>
      <c r="C18" s="4" t="s">
        <v>380</v>
      </c>
    </row>
    <row r="19" spans="2:3" ht="16.5">
      <c r="B19" s="3" t="s">
        <v>198</v>
      </c>
      <c r="C19" s="4" t="s">
        <v>381</v>
      </c>
    </row>
    <row r="20" spans="2:3" ht="16.5">
      <c r="B20" s="3" t="s">
        <v>199</v>
      </c>
      <c r="C20" s="4" t="s">
        <v>382</v>
      </c>
    </row>
    <row r="21" spans="2:3" ht="16.5">
      <c r="B21" s="3" t="s">
        <v>200</v>
      </c>
      <c r="C21" s="4" t="s">
        <v>383</v>
      </c>
    </row>
    <row r="22" spans="2:3" ht="16.5">
      <c r="B22" s="3" t="s">
        <v>201</v>
      </c>
      <c r="C22" s="4" t="s">
        <v>384</v>
      </c>
    </row>
    <row r="23" spans="2:3" ht="16.5">
      <c r="B23" s="3" t="s">
        <v>202</v>
      </c>
      <c r="C23" s="4" t="s">
        <v>385</v>
      </c>
    </row>
    <row r="24" spans="2:3" ht="16.5">
      <c r="B24" s="3" t="s">
        <v>203</v>
      </c>
      <c r="C24" s="4" t="s">
        <v>386</v>
      </c>
    </row>
    <row r="25" spans="2:3" ht="16.5">
      <c r="B25" s="3" t="s">
        <v>204</v>
      </c>
      <c r="C25" s="4" t="s">
        <v>387</v>
      </c>
    </row>
    <row r="26" spans="2:3" ht="16.5">
      <c r="B26" s="3" t="s">
        <v>205</v>
      </c>
      <c r="C26" s="4" t="s">
        <v>388</v>
      </c>
    </row>
    <row r="27" spans="2:3" ht="16.5">
      <c r="B27" s="3" t="s">
        <v>206</v>
      </c>
      <c r="C27" s="4" t="s">
        <v>389</v>
      </c>
    </row>
    <row r="28" spans="2:3" ht="16.5">
      <c r="B28" s="3" t="s">
        <v>207</v>
      </c>
      <c r="C28" s="4" t="s">
        <v>390</v>
      </c>
    </row>
    <row r="29" spans="2:3" ht="16.5">
      <c r="B29" s="3" t="s">
        <v>208</v>
      </c>
      <c r="C29" s="4" t="s">
        <v>391</v>
      </c>
    </row>
    <row r="30" spans="2:3" ht="16.5">
      <c r="B30" s="3" t="s">
        <v>209</v>
      </c>
      <c r="C30" s="4" t="s">
        <v>392</v>
      </c>
    </row>
    <row r="31" spans="2:3" ht="16.5">
      <c r="B31" s="3" t="s">
        <v>210</v>
      </c>
      <c r="C31" s="4" t="s">
        <v>393</v>
      </c>
    </row>
    <row r="32" spans="2:3" ht="16.5">
      <c r="B32" s="3" t="s">
        <v>211</v>
      </c>
      <c r="C32" s="4" t="s">
        <v>394</v>
      </c>
    </row>
    <row r="33" spans="2:3" ht="16.5">
      <c r="B33" s="3" t="s">
        <v>212</v>
      </c>
      <c r="C33" s="4" t="s">
        <v>395</v>
      </c>
    </row>
    <row r="34" spans="2:3" ht="16.5">
      <c r="B34" s="3" t="s">
        <v>213</v>
      </c>
      <c r="C34" s="4" t="s">
        <v>396</v>
      </c>
    </row>
    <row r="35" spans="2:3" ht="16.5">
      <c r="B35" s="3" t="s">
        <v>214</v>
      </c>
      <c r="C35" s="4" t="s">
        <v>397</v>
      </c>
    </row>
    <row r="36" spans="2:3" ht="16.5">
      <c r="B36" s="3" t="s">
        <v>215</v>
      </c>
      <c r="C36" s="4" t="s">
        <v>398</v>
      </c>
    </row>
    <row r="37" spans="2:3" ht="16.5">
      <c r="B37" s="3" t="s">
        <v>216</v>
      </c>
      <c r="C37" s="4" t="s">
        <v>399</v>
      </c>
    </row>
    <row r="38" spans="2:3" ht="16.5">
      <c r="B38" s="3" t="s">
        <v>217</v>
      </c>
      <c r="C38" s="4" t="s">
        <v>400</v>
      </c>
    </row>
    <row r="39" spans="2:3" ht="16.5">
      <c r="B39" s="3" t="s">
        <v>218</v>
      </c>
      <c r="C39" s="4" t="s">
        <v>401</v>
      </c>
    </row>
    <row r="40" spans="2:3" ht="16.5">
      <c r="B40" s="3" t="s">
        <v>219</v>
      </c>
      <c r="C40" s="4" t="s">
        <v>402</v>
      </c>
    </row>
    <row r="41" spans="2:3" ht="16.5">
      <c r="B41" s="3" t="s">
        <v>220</v>
      </c>
      <c r="C41" s="4" t="s">
        <v>403</v>
      </c>
    </row>
    <row r="42" spans="2:3" ht="16.5">
      <c r="B42" s="3" t="s">
        <v>221</v>
      </c>
      <c r="C42" s="4" t="s">
        <v>404</v>
      </c>
    </row>
    <row r="43" spans="2:3" ht="16.5">
      <c r="B43" s="3" t="s">
        <v>222</v>
      </c>
      <c r="C43" s="4" t="s">
        <v>405</v>
      </c>
    </row>
    <row r="44" spans="2:3" ht="16.5">
      <c r="B44" s="3" t="s">
        <v>223</v>
      </c>
      <c r="C44" s="4" t="s">
        <v>406</v>
      </c>
    </row>
    <row r="45" spans="2:3" ht="16.5">
      <c r="B45" s="3" t="s">
        <v>224</v>
      </c>
      <c r="C45" s="4" t="s">
        <v>407</v>
      </c>
    </row>
    <row r="46" spans="2:3" ht="16.5">
      <c r="B46" s="3" t="s">
        <v>225</v>
      </c>
      <c r="C46" s="4" t="s">
        <v>408</v>
      </c>
    </row>
    <row r="47" spans="2:3" ht="16.5">
      <c r="B47" s="3" t="s">
        <v>226</v>
      </c>
      <c r="C47" s="4" t="s">
        <v>409</v>
      </c>
    </row>
    <row r="48" spans="2:3" ht="16.5">
      <c r="B48" s="3" t="s">
        <v>227</v>
      </c>
      <c r="C48" s="4" t="s">
        <v>410</v>
      </c>
    </row>
    <row r="49" spans="2:3" ht="16.5">
      <c r="B49" s="3" t="s">
        <v>228</v>
      </c>
      <c r="C49" s="4" t="s">
        <v>411</v>
      </c>
    </row>
    <row r="50" spans="2:3" ht="16.5">
      <c r="B50" s="3" t="s">
        <v>229</v>
      </c>
      <c r="C50" s="4" t="s">
        <v>412</v>
      </c>
    </row>
    <row r="51" spans="2:3" ht="16.5">
      <c r="B51" s="3" t="s">
        <v>230</v>
      </c>
      <c r="C51" s="4" t="s">
        <v>413</v>
      </c>
    </row>
    <row r="52" spans="2:3" ht="16.5">
      <c r="B52" s="3" t="s">
        <v>231</v>
      </c>
      <c r="C52" s="4" t="s">
        <v>414</v>
      </c>
    </row>
    <row r="53" spans="2:3" ht="16.5">
      <c r="B53" s="3" t="s">
        <v>232</v>
      </c>
      <c r="C53" s="4" t="s">
        <v>415</v>
      </c>
    </row>
    <row r="54" spans="2:3" ht="16.5">
      <c r="B54" s="3" t="s">
        <v>233</v>
      </c>
      <c r="C54" s="4" t="s">
        <v>416</v>
      </c>
    </row>
    <row r="55" spans="2:3" ht="16.5">
      <c r="B55" s="3" t="s">
        <v>234</v>
      </c>
      <c r="C55" s="4" t="s">
        <v>417</v>
      </c>
    </row>
    <row r="56" spans="2:3" ht="16.5">
      <c r="B56" s="3" t="s">
        <v>235</v>
      </c>
      <c r="C56" s="4" t="s">
        <v>418</v>
      </c>
    </row>
    <row r="57" spans="2:3" ht="16.5">
      <c r="B57" s="3" t="s">
        <v>236</v>
      </c>
      <c r="C57" s="4" t="s">
        <v>419</v>
      </c>
    </row>
    <row r="58" spans="2:3" ht="16.5">
      <c r="B58" s="3" t="s">
        <v>237</v>
      </c>
      <c r="C58" s="4" t="s">
        <v>420</v>
      </c>
    </row>
    <row r="59" spans="2:3" ht="16.5">
      <c r="B59" s="3" t="s">
        <v>238</v>
      </c>
      <c r="C59" s="4" t="s">
        <v>421</v>
      </c>
    </row>
    <row r="60" spans="2:3" ht="16.5">
      <c r="B60" s="3" t="s">
        <v>239</v>
      </c>
      <c r="C60" s="4" t="s">
        <v>543</v>
      </c>
    </row>
    <row r="61" spans="2:3" ht="16.5">
      <c r="B61" s="3" t="s">
        <v>240</v>
      </c>
      <c r="C61" s="4" t="s">
        <v>422</v>
      </c>
    </row>
    <row r="62" spans="2:3" ht="16.5">
      <c r="B62" s="3" t="s">
        <v>241</v>
      </c>
      <c r="C62" s="4" t="s">
        <v>423</v>
      </c>
    </row>
    <row r="63" spans="2:3" ht="16.5">
      <c r="B63" s="3" t="s">
        <v>242</v>
      </c>
      <c r="C63" s="4" t="s">
        <v>424</v>
      </c>
    </row>
    <row r="64" spans="2:3" ht="16.5">
      <c r="B64" s="3" t="s">
        <v>243</v>
      </c>
      <c r="C64" s="4" t="s">
        <v>425</v>
      </c>
    </row>
    <row r="65" spans="2:3" ht="16.5">
      <c r="B65" s="3" t="s">
        <v>244</v>
      </c>
      <c r="C65" s="4" t="s">
        <v>426</v>
      </c>
    </row>
    <row r="66" spans="2:3" ht="16.5">
      <c r="B66" s="3" t="s">
        <v>245</v>
      </c>
      <c r="C66" s="4" t="s">
        <v>427</v>
      </c>
    </row>
    <row r="67" spans="2:3" ht="16.5">
      <c r="B67" s="3" t="s">
        <v>246</v>
      </c>
      <c r="C67" s="4" t="s">
        <v>428</v>
      </c>
    </row>
    <row r="68" spans="2:3" ht="16.5">
      <c r="B68" s="3" t="s">
        <v>247</v>
      </c>
      <c r="C68" s="4" t="s">
        <v>429</v>
      </c>
    </row>
    <row r="69" spans="2:3" ht="16.5">
      <c r="B69" s="3" t="s">
        <v>248</v>
      </c>
      <c r="C69" s="4" t="s">
        <v>430</v>
      </c>
    </row>
    <row r="70" spans="2:3" ht="16.5">
      <c r="B70" s="3" t="s">
        <v>249</v>
      </c>
      <c r="C70" s="4" t="s">
        <v>431</v>
      </c>
    </row>
    <row r="71" spans="2:3" ht="16.5">
      <c r="B71" s="3" t="s">
        <v>250</v>
      </c>
      <c r="C71" s="4" t="s">
        <v>432</v>
      </c>
    </row>
    <row r="72" spans="2:3" ht="16.5">
      <c r="B72" s="3" t="s">
        <v>251</v>
      </c>
      <c r="C72" s="4" t="s">
        <v>433</v>
      </c>
    </row>
    <row r="73" spans="2:3" ht="16.5">
      <c r="B73" s="3" t="s">
        <v>252</v>
      </c>
      <c r="C73" s="4" t="s">
        <v>434</v>
      </c>
    </row>
    <row r="74" spans="2:3" ht="16.5">
      <c r="B74" s="3" t="s">
        <v>253</v>
      </c>
      <c r="C74" s="4" t="s">
        <v>435</v>
      </c>
    </row>
    <row r="75" spans="2:3" ht="16.5">
      <c r="B75" s="3" t="s">
        <v>254</v>
      </c>
      <c r="C75" s="4" t="s">
        <v>436</v>
      </c>
    </row>
    <row r="76" spans="2:3" ht="16.5">
      <c r="B76" s="3" t="s">
        <v>255</v>
      </c>
      <c r="C76" s="4" t="s">
        <v>437</v>
      </c>
    </row>
    <row r="77" spans="2:3" ht="16.5">
      <c r="B77" s="3" t="s">
        <v>256</v>
      </c>
      <c r="C77" s="4" t="s">
        <v>438</v>
      </c>
    </row>
    <row r="78" spans="2:3" ht="16.5">
      <c r="B78" s="3" t="s">
        <v>257</v>
      </c>
      <c r="C78" s="4" t="s">
        <v>439</v>
      </c>
    </row>
    <row r="79" spans="2:3" ht="16.5">
      <c r="B79" s="3" t="s">
        <v>258</v>
      </c>
      <c r="C79" s="4" t="s">
        <v>440</v>
      </c>
    </row>
    <row r="80" spans="2:3" ht="16.5">
      <c r="B80" s="3" t="s">
        <v>259</v>
      </c>
      <c r="C80" s="4" t="s">
        <v>441</v>
      </c>
    </row>
    <row r="81" spans="2:3" ht="16.5">
      <c r="B81" s="3" t="s">
        <v>260</v>
      </c>
      <c r="C81" s="4" t="s">
        <v>442</v>
      </c>
    </row>
    <row r="82" spans="2:3" ht="16.5">
      <c r="B82" s="3" t="s">
        <v>261</v>
      </c>
      <c r="C82" s="4" t="s">
        <v>443</v>
      </c>
    </row>
    <row r="83" spans="2:3" ht="16.5">
      <c r="B83" s="3" t="s">
        <v>262</v>
      </c>
      <c r="C83" s="4" t="s">
        <v>444</v>
      </c>
    </row>
    <row r="84" spans="2:3" ht="16.5">
      <c r="B84" s="3" t="s">
        <v>263</v>
      </c>
      <c r="C84" s="4" t="s">
        <v>445</v>
      </c>
    </row>
    <row r="85" spans="2:3" ht="16.5">
      <c r="B85" s="3" t="s">
        <v>264</v>
      </c>
      <c r="C85" s="4" t="s">
        <v>446</v>
      </c>
    </row>
    <row r="86" spans="2:3" ht="16.5">
      <c r="B86" s="3" t="s">
        <v>265</v>
      </c>
      <c r="C86" s="4" t="s">
        <v>447</v>
      </c>
    </row>
    <row r="87" spans="2:3" ht="16.5">
      <c r="B87" s="3" t="s">
        <v>266</v>
      </c>
      <c r="C87" s="4" t="s">
        <v>448</v>
      </c>
    </row>
    <row r="88" spans="2:3" ht="16.5">
      <c r="B88" s="3" t="s">
        <v>267</v>
      </c>
      <c r="C88" s="4" t="s">
        <v>449</v>
      </c>
    </row>
    <row r="89" spans="2:3" ht="16.5">
      <c r="B89" s="3" t="s">
        <v>268</v>
      </c>
      <c r="C89" s="4" t="s">
        <v>450</v>
      </c>
    </row>
    <row r="90" spans="2:3" ht="16.5">
      <c r="B90" s="3" t="s">
        <v>269</v>
      </c>
      <c r="C90" s="4" t="s">
        <v>451</v>
      </c>
    </row>
    <row r="91" spans="2:3" ht="16.5">
      <c r="B91" s="3" t="s">
        <v>270</v>
      </c>
      <c r="C91" s="4" t="s">
        <v>452</v>
      </c>
    </row>
    <row r="92" spans="2:3" ht="16.5">
      <c r="B92" s="3" t="s">
        <v>271</v>
      </c>
      <c r="C92" s="4" t="s">
        <v>453</v>
      </c>
    </row>
    <row r="93" spans="2:3" ht="16.5">
      <c r="B93" s="3" t="s">
        <v>272</v>
      </c>
      <c r="C93" s="4" t="s">
        <v>454</v>
      </c>
    </row>
    <row r="94" spans="2:3" ht="16.5">
      <c r="B94" s="3" t="s">
        <v>273</v>
      </c>
      <c r="C94" s="4" t="s">
        <v>455</v>
      </c>
    </row>
    <row r="95" spans="2:3" ht="16.5">
      <c r="B95" s="3" t="s">
        <v>274</v>
      </c>
      <c r="C95" s="4" t="s">
        <v>456</v>
      </c>
    </row>
    <row r="96" spans="2:3" ht="16.5">
      <c r="B96" s="3" t="s">
        <v>275</v>
      </c>
      <c r="C96" s="4" t="s">
        <v>457</v>
      </c>
    </row>
    <row r="97" spans="2:3" ht="16.5">
      <c r="B97" s="3" t="s">
        <v>276</v>
      </c>
      <c r="C97" s="4" t="s">
        <v>458</v>
      </c>
    </row>
    <row r="98" spans="2:3" ht="16.5">
      <c r="B98" s="3" t="s">
        <v>277</v>
      </c>
      <c r="C98" s="4" t="s">
        <v>459</v>
      </c>
    </row>
    <row r="99" spans="2:3" ht="16.5">
      <c r="B99" s="3" t="s">
        <v>278</v>
      </c>
      <c r="C99" s="4" t="s">
        <v>460</v>
      </c>
    </row>
    <row r="100" spans="2:3" ht="16.5">
      <c r="B100" s="3" t="s">
        <v>279</v>
      </c>
      <c r="C100" s="4" t="s">
        <v>461</v>
      </c>
    </row>
    <row r="101" spans="2:3" ht="16.5">
      <c r="B101" s="3" t="s">
        <v>280</v>
      </c>
      <c r="C101" s="4" t="s">
        <v>462</v>
      </c>
    </row>
    <row r="102" spans="2:3" ht="16.5">
      <c r="B102" s="3" t="s">
        <v>281</v>
      </c>
      <c r="C102" s="4" t="s">
        <v>463</v>
      </c>
    </row>
    <row r="103" spans="2:3" ht="16.5">
      <c r="B103" s="3" t="s">
        <v>282</v>
      </c>
      <c r="C103" s="4" t="s">
        <v>464</v>
      </c>
    </row>
    <row r="104" spans="2:3" ht="16.5">
      <c r="B104" s="3" t="s">
        <v>283</v>
      </c>
      <c r="C104" s="4" t="s">
        <v>465</v>
      </c>
    </row>
    <row r="105" spans="2:3" ht="16.5">
      <c r="B105" s="3" t="s">
        <v>284</v>
      </c>
      <c r="C105" s="4" t="s">
        <v>466</v>
      </c>
    </row>
    <row r="106" spans="2:3" ht="16.5">
      <c r="B106" s="3" t="s">
        <v>285</v>
      </c>
      <c r="C106" s="4" t="s">
        <v>467</v>
      </c>
    </row>
    <row r="107" spans="2:3" ht="16.5">
      <c r="B107" s="3" t="s">
        <v>286</v>
      </c>
      <c r="C107" s="4" t="s">
        <v>468</v>
      </c>
    </row>
    <row r="108" spans="2:3" ht="16.5">
      <c r="B108" s="3" t="s">
        <v>287</v>
      </c>
      <c r="C108" s="4" t="s">
        <v>469</v>
      </c>
    </row>
    <row r="109" spans="2:3" ht="16.5">
      <c r="B109" s="3" t="s">
        <v>288</v>
      </c>
      <c r="C109" s="4" t="s">
        <v>470</v>
      </c>
    </row>
    <row r="110" spans="2:3" ht="16.5">
      <c r="B110" s="3" t="s">
        <v>289</v>
      </c>
      <c r="C110" s="4" t="s">
        <v>471</v>
      </c>
    </row>
    <row r="111" spans="2:3" ht="16.5">
      <c r="B111" s="3" t="s">
        <v>290</v>
      </c>
      <c r="C111" s="4" t="s">
        <v>472</v>
      </c>
    </row>
    <row r="112" spans="2:3" ht="16.5">
      <c r="B112" s="3" t="s">
        <v>291</v>
      </c>
      <c r="C112" s="4" t="s">
        <v>473</v>
      </c>
    </row>
    <row r="113" spans="2:3" ht="16.5">
      <c r="B113" s="3" t="s">
        <v>292</v>
      </c>
      <c r="C113" s="4" t="s">
        <v>474</v>
      </c>
    </row>
    <row r="114" spans="2:3" ht="16.5">
      <c r="B114" s="3" t="s">
        <v>293</v>
      </c>
      <c r="C114" s="4" t="s">
        <v>475</v>
      </c>
    </row>
    <row r="115" spans="2:3" ht="16.5">
      <c r="B115" s="3" t="s">
        <v>294</v>
      </c>
      <c r="C115" s="4" t="s">
        <v>476</v>
      </c>
    </row>
    <row r="116" spans="2:3" ht="16.5">
      <c r="B116" s="3" t="s">
        <v>295</v>
      </c>
      <c r="C116" s="4" t="s">
        <v>477</v>
      </c>
    </row>
    <row r="117" spans="2:3" ht="16.5">
      <c r="B117" s="3" t="s">
        <v>296</v>
      </c>
      <c r="C117" s="4" t="s">
        <v>478</v>
      </c>
    </row>
    <row r="118" spans="2:3" ht="16.5">
      <c r="B118" s="3" t="s">
        <v>297</v>
      </c>
      <c r="C118" s="4" t="s">
        <v>479</v>
      </c>
    </row>
    <row r="119" spans="2:3" ht="16.5">
      <c r="B119" s="3" t="s">
        <v>298</v>
      </c>
      <c r="C119" s="4" t="s">
        <v>480</v>
      </c>
    </row>
    <row r="120" spans="2:3" ht="16.5">
      <c r="B120" s="3" t="s">
        <v>299</v>
      </c>
      <c r="C120" s="4" t="s">
        <v>481</v>
      </c>
    </row>
    <row r="121" spans="2:3" ht="16.5">
      <c r="B121" s="3" t="s">
        <v>300</v>
      </c>
      <c r="C121" s="4" t="s">
        <v>482</v>
      </c>
    </row>
    <row r="122" spans="2:3" ht="16.5">
      <c r="B122" s="3" t="s">
        <v>301</v>
      </c>
      <c r="C122" s="4" t="s">
        <v>483</v>
      </c>
    </row>
    <row r="123" spans="2:3" ht="16.5">
      <c r="B123" s="3" t="s">
        <v>302</v>
      </c>
      <c r="C123" s="4" t="s">
        <v>484</v>
      </c>
    </row>
    <row r="124" spans="2:3" ht="16.5">
      <c r="B124" s="3" t="s">
        <v>303</v>
      </c>
      <c r="C124" s="4" t="s">
        <v>485</v>
      </c>
    </row>
    <row r="125" spans="2:3" ht="16.5">
      <c r="B125" s="3" t="s">
        <v>304</v>
      </c>
      <c r="C125" s="4" t="s">
        <v>486</v>
      </c>
    </row>
    <row r="126" spans="2:3" ht="16.5">
      <c r="B126" s="3" t="s">
        <v>305</v>
      </c>
      <c r="C126" s="4" t="s">
        <v>487</v>
      </c>
    </row>
    <row r="127" spans="2:3" ht="16.5">
      <c r="B127" s="3" t="s">
        <v>306</v>
      </c>
      <c r="C127" s="4" t="s">
        <v>488</v>
      </c>
    </row>
    <row r="128" spans="2:3" ht="16.5">
      <c r="B128" s="3" t="s">
        <v>307</v>
      </c>
      <c r="C128" s="4" t="s">
        <v>489</v>
      </c>
    </row>
    <row r="129" spans="2:3" ht="16.5">
      <c r="B129" s="3" t="s">
        <v>308</v>
      </c>
      <c r="C129" s="4" t="s">
        <v>490</v>
      </c>
    </row>
    <row r="130" spans="2:3" ht="16.5">
      <c r="B130" s="3" t="s">
        <v>309</v>
      </c>
      <c r="C130" s="4" t="s">
        <v>491</v>
      </c>
    </row>
    <row r="131" spans="2:3" ht="16.5">
      <c r="B131" s="3" t="s">
        <v>310</v>
      </c>
      <c r="C131" s="4" t="s">
        <v>492</v>
      </c>
    </row>
    <row r="132" spans="2:3" ht="16.5">
      <c r="B132" s="3" t="s">
        <v>311</v>
      </c>
      <c r="C132" s="4" t="s">
        <v>493</v>
      </c>
    </row>
    <row r="133" spans="2:3" ht="16.5">
      <c r="B133" s="3" t="s">
        <v>312</v>
      </c>
      <c r="C133" s="4" t="s">
        <v>494</v>
      </c>
    </row>
    <row r="134" spans="2:3" ht="16.5">
      <c r="B134" s="3" t="s">
        <v>313</v>
      </c>
      <c r="C134" s="4" t="s">
        <v>495</v>
      </c>
    </row>
    <row r="135" spans="2:3" ht="16.5">
      <c r="B135" s="3" t="s">
        <v>314</v>
      </c>
      <c r="C135" s="4" t="s">
        <v>496</v>
      </c>
    </row>
    <row r="136" spans="2:3" ht="16.5">
      <c r="B136" s="3" t="s">
        <v>315</v>
      </c>
      <c r="C136" s="4" t="s">
        <v>497</v>
      </c>
    </row>
    <row r="137" spans="2:3" ht="16.5">
      <c r="B137" s="3" t="s">
        <v>316</v>
      </c>
      <c r="C137" s="4" t="s">
        <v>498</v>
      </c>
    </row>
    <row r="138" spans="2:3" ht="16.5">
      <c r="B138" s="3" t="s">
        <v>317</v>
      </c>
      <c r="C138" s="4" t="s">
        <v>499</v>
      </c>
    </row>
    <row r="139" spans="2:3" ht="16.5">
      <c r="B139" s="3" t="s">
        <v>318</v>
      </c>
      <c r="C139" s="4" t="s">
        <v>500</v>
      </c>
    </row>
    <row r="140" spans="2:3" ht="16.5">
      <c r="B140" s="3" t="s">
        <v>319</v>
      </c>
      <c r="C140" s="4" t="s">
        <v>501</v>
      </c>
    </row>
    <row r="141" spans="2:3" ht="16.5">
      <c r="B141" s="3" t="s">
        <v>320</v>
      </c>
      <c r="C141" s="4" t="s">
        <v>502</v>
      </c>
    </row>
    <row r="142" spans="2:3" ht="16.5">
      <c r="B142" s="3" t="s">
        <v>321</v>
      </c>
      <c r="C142" s="4" t="s">
        <v>503</v>
      </c>
    </row>
    <row r="143" spans="2:3" ht="16.5">
      <c r="B143" s="3" t="s">
        <v>322</v>
      </c>
      <c r="C143" s="4" t="s">
        <v>504</v>
      </c>
    </row>
    <row r="144" spans="2:3" ht="16.5">
      <c r="B144" s="3" t="s">
        <v>323</v>
      </c>
      <c r="C144" s="4" t="s">
        <v>505</v>
      </c>
    </row>
    <row r="145" spans="2:3" ht="16.5">
      <c r="B145" s="3" t="s">
        <v>324</v>
      </c>
      <c r="C145" s="4" t="s">
        <v>506</v>
      </c>
    </row>
    <row r="146" spans="2:3" ht="16.5">
      <c r="B146" s="3" t="s">
        <v>325</v>
      </c>
      <c r="C146" s="4" t="s">
        <v>507</v>
      </c>
    </row>
    <row r="147" spans="2:3" ht="16.5">
      <c r="B147" s="3" t="s">
        <v>326</v>
      </c>
      <c r="C147" s="4" t="s">
        <v>508</v>
      </c>
    </row>
    <row r="148" spans="2:3" ht="16.5">
      <c r="B148" s="3" t="s">
        <v>327</v>
      </c>
      <c r="C148" s="4" t="s">
        <v>509</v>
      </c>
    </row>
    <row r="149" spans="2:3" ht="16.5">
      <c r="B149" s="3" t="s">
        <v>328</v>
      </c>
      <c r="C149" s="4" t="s">
        <v>510</v>
      </c>
    </row>
    <row r="150" spans="2:3" ht="16.5">
      <c r="B150" s="3" t="s">
        <v>329</v>
      </c>
      <c r="C150" s="4" t="s">
        <v>511</v>
      </c>
    </row>
    <row r="151" spans="2:3" ht="16.5">
      <c r="B151" s="3" t="s">
        <v>330</v>
      </c>
      <c r="C151" s="4" t="s">
        <v>512</v>
      </c>
    </row>
    <row r="152" spans="2:3" ht="16.5">
      <c r="B152" s="3" t="s">
        <v>331</v>
      </c>
      <c r="C152" s="4" t="s">
        <v>513</v>
      </c>
    </row>
    <row r="153" spans="2:3" ht="16.5">
      <c r="B153" s="3" t="s">
        <v>332</v>
      </c>
      <c r="C153" s="4" t="s">
        <v>514</v>
      </c>
    </row>
    <row r="154" spans="2:3" ht="16.5">
      <c r="B154" s="3" t="s">
        <v>333</v>
      </c>
      <c r="C154" s="4" t="s">
        <v>515</v>
      </c>
    </row>
    <row r="155" spans="2:3" ht="16.5">
      <c r="B155" s="3" t="s">
        <v>334</v>
      </c>
      <c r="C155" s="4" t="s">
        <v>516</v>
      </c>
    </row>
    <row r="156" spans="2:3" ht="16.5">
      <c r="B156" s="3" t="s">
        <v>335</v>
      </c>
      <c r="C156" s="4" t="s">
        <v>517</v>
      </c>
    </row>
    <row r="157" spans="2:3" ht="16.5">
      <c r="B157" s="3" t="s">
        <v>336</v>
      </c>
      <c r="C157" s="4" t="s">
        <v>518</v>
      </c>
    </row>
    <row r="158" spans="2:3" ht="16.5">
      <c r="B158" s="3" t="s">
        <v>337</v>
      </c>
      <c r="C158" s="4" t="s">
        <v>519</v>
      </c>
    </row>
    <row r="159" spans="2:3" ht="16.5">
      <c r="B159" s="3" t="s">
        <v>338</v>
      </c>
      <c r="C159" s="4" t="s">
        <v>520</v>
      </c>
    </row>
    <row r="160" spans="2:3" ht="16.5">
      <c r="B160" s="3" t="s">
        <v>339</v>
      </c>
      <c r="C160" s="4" t="s">
        <v>521</v>
      </c>
    </row>
    <row r="161" spans="2:3" ht="16.5">
      <c r="B161" s="3" t="s">
        <v>340</v>
      </c>
      <c r="C161" s="4" t="s">
        <v>522</v>
      </c>
    </row>
    <row r="162" spans="2:3" ht="16.5">
      <c r="B162" s="3" t="s">
        <v>341</v>
      </c>
      <c r="C162" s="4" t="s">
        <v>523</v>
      </c>
    </row>
    <row r="163" spans="2:3" ht="16.5">
      <c r="B163" s="3" t="s">
        <v>342</v>
      </c>
      <c r="C163" s="4" t="s">
        <v>524</v>
      </c>
    </row>
    <row r="164" spans="2:3" ht="16.5">
      <c r="B164" s="3" t="s">
        <v>343</v>
      </c>
      <c r="C164" s="4" t="s">
        <v>525</v>
      </c>
    </row>
    <row r="165" spans="2:3" ht="16.5">
      <c r="B165" s="3" t="s">
        <v>344</v>
      </c>
      <c r="C165" s="4" t="s">
        <v>526</v>
      </c>
    </row>
    <row r="166" spans="2:3" ht="16.5">
      <c r="B166" s="3" t="s">
        <v>345</v>
      </c>
      <c r="C166" s="4" t="s">
        <v>527</v>
      </c>
    </row>
    <row r="167" spans="2:3" ht="16.5">
      <c r="B167" s="3" t="s">
        <v>346</v>
      </c>
      <c r="C167" s="4" t="s">
        <v>528</v>
      </c>
    </row>
    <row r="168" spans="2:3" ht="16.5">
      <c r="B168" s="3" t="s">
        <v>347</v>
      </c>
      <c r="C168" s="4" t="s">
        <v>529</v>
      </c>
    </row>
    <row r="169" spans="2:3" ht="16.5">
      <c r="B169" s="3" t="s">
        <v>348</v>
      </c>
      <c r="C169" s="4" t="s">
        <v>530</v>
      </c>
    </row>
    <row r="170" spans="2:3" ht="16.5">
      <c r="B170" s="3" t="s">
        <v>349</v>
      </c>
      <c r="C170" s="4" t="s">
        <v>531</v>
      </c>
    </row>
    <row r="171" spans="2:3" ht="16.5">
      <c r="B171" s="3" t="s">
        <v>350</v>
      </c>
      <c r="C171" s="4" t="s">
        <v>532</v>
      </c>
    </row>
    <row r="172" spans="2:3" ht="16.5">
      <c r="B172" s="3" t="s">
        <v>351</v>
      </c>
      <c r="C172" s="4" t="s">
        <v>533</v>
      </c>
    </row>
    <row r="173" spans="2:3" ht="16.5">
      <c r="B173" s="3" t="s">
        <v>352</v>
      </c>
      <c r="C173" s="4" t="s">
        <v>534</v>
      </c>
    </row>
    <row r="174" spans="2:3" ht="16.5">
      <c r="B174" s="3" t="s">
        <v>353</v>
      </c>
      <c r="C174" s="4" t="s">
        <v>535</v>
      </c>
    </row>
    <row r="175" spans="2:3" ht="16.5">
      <c r="B175" s="3" t="s">
        <v>354</v>
      </c>
      <c r="C175" s="4" t="s">
        <v>536</v>
      </c>
    </row>
    <row r="176" spans="2:3" ht="16.5">
      <c r="B176" s="3" t="s">
        <v>355</v>
      </c>
      <c r="C176" s="4" t="s">
        <v>537</v>
      </c>
    </row>
    <row r="177" spans="2:3" ht="16.5">
      <c r="B177" s="3" t="s">
        <v>356</v>
      </c>
      <c r="C177" s="4" t="s">
        <v>4</v>
      </c>
    </row>
    <row r="178" spans="2:3" ht="16.5">
      <c r="B178" s="3" t="s">
        <v>357</v>
      </c>
      <c r="C178" s="4" t="s">
        <v>538</v>
      </c>
    </row>
    <row r="179" spans="2:3" ht="16.5">
      <c r="B179" s="3" t="s">
        <v>358</v>
      </c>
      <c r="C179" s="4" t="s">
        <v>539</v>
      </c>
    </row>
    <row r="180" spans="2:3" ht="16.5">
      <c r="B180" s="3" t="s">
        <v>359</v>
      </c>
      <c r="C180" s="4" t="s">
        <v>540</v>
      </c>
    </row>
    <row r="181" spans="2:3" ht="16.5">
      <c r="B181" s="3" t="s">
        <v>360</v>
      </c>
      <c r="C181" s="4" t="s">
        <v>541</v>
      </c>
    </row>
    <row r="182" spans="2:3" ht="16.5">
      <c r="B182" s="3" t="s">
        <v>361</v>
      </c>
      <c r="C182" s="4" t="s">
        <v>542</v>
      </c>
    </row>
    <row r="183" spans="2:3" ht="16.5">
      <c r="B183" s="3" t="s">
        <v>362</v>
      </c>
      <c r="C183" s="4" t="s">
        <v>427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7EA283426CA44826B8F5009AE2082" ma:contentTypeVersion="0" ma:contentTypeDescription="Create a new document." ma:contentTypeScope="" ma:versionID="247eab0cd7bfe6ee586462edcbf792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88A585-DE10-410D-9BFA-D682EF9D3BC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341DA4-419E-4B0D-851F-7E97CE2DF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838428-A8BF-4950-B8CF-C771CD3BA3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TOTAL</vt:lpstr>
      <vt:lpstr>INGRESOS</vt:lpstr>
      <vt:lpstr>GASTOS MAS INVERSIONES</vt:lpstr>
      <vt:lpstr>Total Presupuesto</vt:lpstr>
      <vt:lpstr>PUC</vt:lpstr>
      <vt:lpstr>Listas</vt:lpstr>
      <vt:lpstr>Hoja1</vt:lpstr>
      <vt:lpstr>'GASTOS MAS INVERSIONES'!Área_de_impresión</vt:lpstr>
      <vt:lpstr>INGRESOS!Área_de_impresión</vt:lpstr>
      <vt:lpstr>TOTAL!Área_de_impresión</vt:lpstr>
      <vt:lpstr>GtosAdmin</vt:lpstr>
      <vt:lpstr>GtosInves</vt:lpstr>
      <vt:lpstr>GtosNooper</vt:lpstr>
      <vt:lpstr>GtosPos</vt:lpstr>
      <vt:lpstr>GtosPre</vt:lpstr>
      <vt:lpstr>InverExt</vt:lpstr>
      <vt:lpstr>InverInves</vt:lpstr>
      <vt:lpstr>InverPos</vt:lpstr>
      <vt:lpstr>InverPre</vt:lpstr>
      <vt:lpstr>Inversiones</vt:lpstr>
      <vt:lpstr>'GASTOS MAS INVERSIONES'!Títulos_a_imprimir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J. Ortegon</dc:creator>
  <cp:lastModifiedBy>Gloria Amparo Sanchez</cp:lastModifiedBy>
  <cp:lastPrinted>2018-07-19T14:07:40Z</cp:lastPrinted>
  <dcterms:created xsi:type="dcterms:W3CDTF">2017-07-10T19:52:01Z</dcterms:created>
  <dcterms:modified xsi:type="dcterms:W3CDTF">2018-08-13T19:59:14Z</dcterms:modified>
</cp:coreProperties>
</file>