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"/>
    </mc:Choice>
  </mc:AlternateContent>
  <xr:revisionPtr revIDLastSave="7" documentId="13_ncr:1_{E949362B-0A09-4B13-BA07-F7522373E28F}" xr6:coauthVersionLast="45" xr6:coauthVersionMax="45" xr10:uidLastSave="{735B5DF5-E02F-4BE9-812E-3A1E2BE9A57A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7" i="7" l="1"/>
  <c r="N56" i="7"/>
  <c r="N84" i="7" l="1"/>
  <c r="N83" i="7"/>
  <c r="N82" i="7"/>
  <c r="N81" i="7"/>
  <c r="N80" i="7"/>
  <c r="N79" i="7"/>
  <c r="N78" i="7"/>
  <c r="N77" i="7"/>
  <c r="N76" i="7"/>
  <c r="N75" i="7"/>
  <c r="N74" i="7"/>
  <c r="N55" i="7"/>
  <c r="L18" i="7"/>
  <c r="J18" i="7"/>
  <c r="H18" i="7"/>
  <c r="L17" i="7"/>
  <c r="J17" i="7"/>
  <c r="H17" i="7"/>
  <c r="N16" i="7"/>
  <c r="L16" i="7"/>
  <c r="J16" i="7"/>
  <c r="B16" i="7"/>
  <c r="B17" i="7"/>
  <c r="B18" i="7"/>
  <c r="B19" i="7"/>
  <c r="B15" i="7"/>
  <c r="N15" i="7"/>
  <c r="L15" i="7"/>
  <c r="J15" i="7"/>
  <c r="N14" i="7"/>
  <c r="N58" i="7" l="1"/>
  <c r="L14" i="7" l="1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B14" i="7" l="1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H14" i="7"/>
  <c r="J14" i="7"/>
  <c r="H15" i="7"/>
  <c r="H16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L53" i="7"/>
  <c r="H54" i="7"/>
  <c r="L54" i="7"/>
  <c r="H55" i="7"/>
  <c r="J55" i="7"/>
  <c r="L55" i="7"/>
  <c r="L57" i="7" l="1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H58" i="7" l="1"/>
  <c r="J58" i="7"/>
  <c r="H59" i="7"/>
  <c r="J59" i="7"/>
  <c r="H60" i="7"/>
  <c r="J60" i="7"/>
  <c r="H61" i="7"/>
  <c r="J61" i="7"/>
  <c r="H62" i="7"/>
  <c r="J62" i="7"/>
  <c r="H63" i="7"/>
  <c r="J63" i="7"/>
  <c r="H64" i="7"/>
  <c r="J64" i="7"/>
  <c r="H65" i="7"/>
  <c r="J65" i="7"/>
  <c r="H66" i="7"/>
  <c r="J66" i="7"/>
  <c r="H67" i="7"/>
  <c r="J67" i="7"/>
  <c r="H68" i="7"/>
  <c r="J68" i="7"/>
  <c r="H69" i="7"/>
  <c r="J69" i="7"/>
  <c r="H70" i="7"/>
  <c r="J70" i="7"/>
  <c r="H71" i="7"/>
  <c r="J71" i="7"/>
  <c r="H72" i="7"/>
  <c r="J72" i="7"/>
  <c r="H73" i="7"/>
  <c r="J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H90" i="7"/>
  <c r="J90" i="7"/>
  <c r="L90" i="7"/>
  <c r="H91" i="7"/>
  <c r="J91" i="7"/>
  <c r="L91" i="7"/>
  <c r="H92" i="7"/>
  <c r="J92" i="7"/>
  <c r="L92" i="7"/>
  <c r="H93" i="7"/>
  <c r="J93" i="7"/>
  <c r="L93" i="7"/>
  <c r="H94" i="7"/>
  <c r="J94" i="7"/>
  <c r="L94" i="7"/>
  <c r="H95" i="7"/>
  <c r="J95" i="7"/>
  <c r="L95" i="7"/>
  <c r="H96" i="7"/>
  <c r="J96" i="7"/>
  <c r="L96" i="7"/>
  <c r="H97" i="7"/>
  <c r="J97" i="7"/>
  <c r="L97" i="7"/>
  <c r="H98" i="7"/>
  <c r="J98" i="7"/>
  <c r="L98" i="7"/>
  <c r="H99" i="7"/>
  <c r="J99" i="7"/>
  <c r="L99" i="7"/>
  <c r="H100" i="7"/>
  <c r="J100" i="7"/>
  <c r="L100" i="7"/>
  <c r="H101" i="7"/>
  <c r="J101" i="7"/>
  <c r="L101" i="7"/>
  <c r="H102" i="7"/>
  <c r="J102" i="7"/>
  <c r="L102" i="7"/>
  <c r="J57" i="7"/>
  <c r="H57" i="7"/>
  <c r="AA56" i="7"/>
  <c r="J56" i="7"/>
  <c r="H56" i="7" l="1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E50" i="12" l="1"/>
  <c r="J41" i="12"/>
  <c r="G41" i="12"/>
  <c r="F48" i="12" s="1"/>
  <c r="B56" i="7"/>
  <c r="B57" i="7"/>
  <c r="B58" i="7"/>
  <c r="B59" i="7"/>
  <c r="B60" i="7"/>
  <c r="L56" i="7"/>
  <c r="B61" i="7"/>
  <c r="B62" i="7"/>
  <c r="B63" i="7"/>
  <c r="B64" i="7"/>
  <c r="B65" i="7"/>
  <c r="B66" i="7"/>
  <c r="B67" i="7"/>
  <c r="B68" i="7"/>
  <c r="B69" i="7"/>
  <c r="B70" i="7"/>
  <c r="B91" i="7"/>
  <c r="B92" i="7"/>
  <c r="B93" i="7"/>
  <c r="B94" i="7"/>
  <c r="B95" i="7"/>
  <c r="B96" i="7"/>
  <c r="B97" i="7"/>
  <c r="B98" i="7"/>
  <c r="B99" i="7"/>
  <c r="B100" i="7"/>
  <c r="B101" i="7"/>
  <c r="B102" i="7"/>
  <c r="F45" i="12" l="1"/>
  <c r="F49" i="12"/>
  <c r="F46" i="12"/>
  <c r="F44" i="12"/>
  <c r="H44" i="12" s="1"/>
  <c r="F47" i="12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H12" i="12"/>
  <c r="H18" i="12"/>
  <c r="K18" i="12" s="1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L108" i="7" s="1"/>
  <c r="I111" i="4"/>
  <c r="J111" i="4"/>
  <c r="J109" i="4"/>
  <c r="L107" i="7" s="1"/>
  <c r="I109" i="4"/>
  <c r="F24" i="5"/>
  <c r="K7" i="12" l="1"/>
  <c r="M26" i="12"/>
  <c r="K29" i="12"/>
  <c r="M29" i="12" s="1"/>
  <c r="M22" i="12"/>
  <c r="K12" i="12"/>
  <c r="M12" i="12" s="1"/>
  <c r="K33" i="12"/>
  <c r="M33" i="12" s="1"/>
  <c r="K17" i="12"/>
  <c r="M17" i="12" s="1"/>
  <c r="M30" i="12"/>
  <c r="M4" i="12"/>
  <c r="M18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K41" i="12" l="1"/>
  <c r="M41" i="12"/>
  <c r="E12" i="5"/>
  <c r="J10" i="4" s="1"/>
  <c r="I9" i="7" s="1"/>
  <c r="N103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F27" i="5" l="1"/>
  <c r="L105" i="4"/>
  <c r="F30" i="5" l="1"/>
  <c r="F33" i="5" s="1"/>
  <c r="F35" i="5" s="1"/>
  <c r="G27" i="5"/>
</calcChain>
</file>

<file path=xl/sharedStrings.xml><?xml version="1.0" encoding="utf-8"?>
<sst xmlns="http://schemas.openxmlformats.org/spreadsheetml/2006/main" count="3032" uniqueCount="1276">
  <si>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</si>
  <si>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</si>
  <si>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</si>
  <si>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</si>
  <si>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</si>
  <si>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</si>
  <si>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</si>
  <si>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</si>
  <si>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</si>
  <si>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</si>
  <si>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</si>
  <si>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</si>
  <si>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</si>
  <si>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</si>
  <si>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</si>
  <si>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</si>
  <si>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</si>
  <si>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</si>
  <si>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</si>
  <si>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</si>
  <si>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</si>
  <si>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</si>
  <si>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</si>
  <si>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</si>
  <si>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</si>
  <si>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</si>
  <si>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</si>
  <si>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</si>
  <si>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</si>
  <si>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</si>
  <si>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</si>
  <si>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</si>
  <si>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</si>
  <si>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</si>
  <si>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</si>
  <si>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</si>
  <si>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</si>
  <si>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</si>
  <si>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</si>
  <si>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</si>
  <si>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</si>
  <si>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</si>
  <si>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</si>
  <si>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</si>
  <si>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</si>
  <si>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</si>
  <si>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</si>
  <si>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</si>
  <si>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</si>
  <si>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</si>
  <si>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</si>
  <si>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</si>
  <si>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</si>
  <si>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</si>
  <si>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</si>
  <si>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</si>
  <si>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</si>
  <si>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</si>
  <si>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</si>
  <si>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</si>
  <si>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</si>
  <si>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</si>
  <si>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</si>
  <si>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</si>
  <si>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</si>
  <si>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</si>
  <si>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</si>
  <si>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</si>
  <si>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</si>
  <si>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</si>
  <si>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</si>
  <si>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</si>
  <si>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</si>
  <si>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</si>
  <si>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</si>
  <si>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</si>
  <si>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</si>
  <si>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</si>
  <si>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</si>
  <si>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</si>
  <si>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</si>
  <si>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</si>
  <si>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</si>
  <si>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</si>
  <si>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</si>
  <si>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</si>
  <si>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</si>
  <si>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</si>
  <si>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</si>
  <si>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</si>
  <si>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</si>
  <si>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</si>
  <si>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</si>
  <si>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</si>
  <si>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</si>
  <si>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</si>
  <si>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</si>
  <si>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</si>
  <si>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</si>
  <si>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</si>
  <si>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</si>
  <si>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</si>
  <si>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</si>
  <si>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</si>
  <si>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</si>
  <si>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</si>
  <si>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</si>
  <si>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</si>
  <si>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</si>
  <si>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</si>
  <si>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</si>
  <si>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</si>
  <si>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</si>
  <si>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</si>
  <si>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</si>
  <si>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</si>
  <si>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</si>
  <si>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</si>
  <si>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</si>
  <si>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</si>
  <si>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</si>
  <si>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</si>
  <si>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</si>
  <si>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</si>
  <si>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</si>
  <si>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</si>
  <si>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</si>
  <si>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</si>
  <si>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</si>
  <si>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</si>
  <si>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</si>
  <si>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</si>
  <si>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</si>
  <si>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</si>
  <si>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</si>
  <si>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</si>
  <si>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</si>
  <si>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</si>
  <si>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</si>
  <si>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</si>
  <si>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</si>
  <si>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</si>
  <si>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</si>
  <si>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</si>
  <si>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</si>
  <si>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</si>
  <si>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</si>
  <si>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</si>
  <si>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</si>
  <si>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</si>
  <si>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</si>
  <si>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</si>
  <si>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</si>
  <si>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</si>
  <si>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</si>
  <si>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</si>
  <si>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</si>
  <si>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</si>
  <si>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</si>
  <si>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</si>
  <si>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</si>
  <si>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</si>
  <si>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</si>
  <si>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</si>
  <si>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</si>
  <si>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</si>
  <si>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</si>
  <si>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</si>
  <si>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</si>
  <si>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</si>
  <si>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</si>
  <si>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</si>
  <si>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</si>
  <si>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</si>
  <si>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</si>
  <si>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</si>
  <si>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</si>
  <si>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</si>
  <si>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</si>
  <si>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</si>
  <si>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</si>
  <si>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</si>
  <si>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</si>
  <si>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</si>
  <si>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</si>
  <si>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</si>
  <si>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</si>
  <si>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</si>
  <si>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</si>
  <si>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</si>
  <si>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</si>
  <si>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</si>
  <si>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</si>
  <si>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</si>
  <si>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</si>
  <si>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</si>
  <si>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</si>
  <si>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</si>
  <si>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</si>
  <si>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</si>
  <si>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</si>
  <si>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</si>
  <si>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</si>
  <si>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</si>
  <si>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</si>
  <si>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</si>
  <si>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</si>
  <si>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</si>
  <si>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</si>
  <si>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</si>
  <si>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</si>
  <si>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</si>
  <si>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</si>
  <si>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</si>
  <si>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</si>
  <si>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</si>
  <si>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</si>
  <si>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</si>
  <si>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</si>
  <si>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</si>
  <si>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</si>
  <si>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</si>
  <si>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</si>
  <si>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</si>
  <si>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</si>
  <si>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</si>
  <si>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</si>
  <si>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</si>
  <si>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</si>
  <si>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</si>
  <si>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</si>
  <si>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</si>
  <si>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</si>
  <si>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</si>
  <si>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</si>
  <si>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</si>
  <si>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</si>
  <si>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</si>
  <si>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</si>
  <si>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</si>
  <si>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</si>
  <si>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</si>
  <si>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</si>
  <si>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</si>
  <si>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</si>
  <si>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</si>
  <si>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</si>
  <si>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</si>
  <si>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</si>
  <si>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</si>
  <si>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</si>
  <si>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</si>
  <si>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</si>
  <si>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</si>
  <si>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</si>
  <si>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</si>
  <si>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</si>
  <si>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</si>
  <si>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</si>
  <si>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</si>
  <si>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</si>
  <si>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</si>
  <si>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</si>
  <si>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</si>
  <si>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</si>
  <si>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</si>
  <si>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</si>
  <si>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</si>
  <si>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</si>
  <si>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</si>
  <si>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</si>
  <si>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</si>
  <si>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</si>
  <si>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</si>
  <si>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</si>
  <si>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</si>
  <si>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</si>
  <si>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</si>
  <si>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</si>
  <si>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</si>
  <si>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</si>
  <si>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</si>
  <si>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</si>
  <si>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</si>
  <si>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</si>
  <si>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</si>
  <si>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</si>
  <si>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</si>
  <si>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</si>
  <si>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</si>
  <si>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</si>
  <si>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</si>
  <si>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</si>
  <si>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</si>
  <si>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</si>
  <si>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</si>
  <si>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</si>
  <si>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</si>
  <si>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</si>
  <si>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</si>
  <si>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</si>
  <si>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</si>
  <si>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</si>
  <si>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</si>
  <si>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</si>
  <si>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</si>
  <si>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</si>
  <si>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</si>
  <si>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</si>
  <si>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</si>
  <si>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</si>
  <si>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</si>
  <si>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</si>
  <si>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</si>
  <si>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</si>
  <si>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</si>
  <si>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</si>
  <si>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</si>
  <si>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</si>
  <si>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</si>
  <si>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</si>
  <si>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</si>
  <si>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</si>
  <si>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</si>
  <si>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</si>
  <si>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</si>
  <si>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</si>
  <si>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</si>
  <si>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</si>
  <si>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</si>
  <si>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</si>
  <si>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</si>
  <si>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</si>
  <si>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</si>
  <si>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</si>
  <si>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</si>
  <si>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</si>
  <si>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</si>
  <si>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</si>
  <si>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</si>
  <si>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</si>
  <si>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</si>
  <si>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</si>
  <si>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</si>
  <si>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</si>
  <si>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</si>
  <si>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</si>
  <si>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</si>
  <si>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</si>
  <si>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</si>
  <si>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</si>
  <si>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</si>
  <si>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</si>
  <si>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</si>
  <si>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</si>
  <si>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</si>
  <si>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</si>
  <si>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</si>
  <si>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</si>
  <si>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</si>
  <si>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</si>
  <si>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</si>
  <si>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</si>
  <si>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</si>
  <si>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</si>
  <si>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</si>
  <si>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</si>
  <si>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</si>
  <si>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</si>
  <si>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</si>
  <si>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</si>
  <si>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</si>
  <si>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</si>
  <si>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</si>
  <si>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</si>
  <si>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</si>
  <si>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</si>
  <si>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</si>
  <si>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</si>
  <si>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</si>
  <si>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</si>
  <si>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</si>
  <si>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</si>
  <si>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</si>
  <si>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</si>
  <si>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</si>
  <si>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</si>
  <si>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</si>
  <si>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</si>
  <si>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</si>
  <si>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</si>
  <si>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</si>
  <si>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</si>
  <si>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</si>
  <si>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</si>
  <si>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</si>
  <si>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</si>
  <si>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</si>
  <si>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</si>
  <si>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</si>
  <si>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</si>
  <si>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</si>
  <si>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</si>
  <si>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</si>
  <si>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</si>
  <si>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</si>
  <si>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</si>
  <si>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</si>
  <si>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</si>
  <si>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</si>
  <si>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</si>
  <si>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</si>
  <si>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</si>
  <si>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</si>
  <si>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</si>
  <si>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</si>
  <si>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</si>
  <si>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</si>
  <si>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</si>
  <si>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</si>
  <si>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</si>
  <si>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</si>
  <si>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</si>
  <si>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</si>
  <si>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</si>
  <si>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</si>
  <si>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</si>
  <si>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</si>
  <si>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</si>
  <si>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</si>
  <si>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</si>
  <si>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</si>
  <si>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</si>
  <si>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</si>
  <si>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</si>
  <si>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</si>
  <si>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</si>
  <si>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</si>
  <si>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</si>
  <si>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</si>
  <si>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</si>
  <si>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</si>
  <si>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</si>
  <si>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</si>
  <si>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</si>
  <si>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</si>
  <si>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</si>
  <si>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</si>
  <si>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</si>
  <si>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</si>
  <si>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</si>
  <si>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</si>
  <si>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</si>
  <si>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</si>
  <si>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</si>
  <si>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</si>
  <si>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</si>
  <si>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</si>
  <si>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</si>
  <si>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</si>
  <si>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</si>
  <si>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</si>
  <si>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</si>
  <si>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</si>
  <si>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</si>
  <si>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</si>
  <si>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</si>
  <si>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</si>
  <si>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</si>
  <si>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</si>
  <si>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</si>
  <si>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</si>
  <si>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</si>
  <si>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</si>
  <si>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</si>
  <si>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</si>
  <si>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</si>
  <si>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</si>
  <si>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</si>
  <si>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</si>
  <si>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</si>
  <si>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</si>
  <si>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</si>
  <si>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</si>
  <si>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</si>
  <si>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</si>
  <si>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</si>
  <si>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</si>
  <si>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</si>
  <si>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</si>
  <si>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</si>
  <si>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</si>
  <si>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</si>
  <si>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</si>
  <si>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</si>
  <si>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</si>
  <si>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</si>
  <si>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</si>
  <si>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</si>
  <si>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</si>
  <si>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</si>
  <si>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</si>
  <si>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</si>
  <si>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</si>
  <si>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</si>
  <si>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</si>
  <si>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</si>
  <si>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</si>
  <si>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</si>
  <si>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</si>
  <si>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</si>
  <si>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</si>
  <si>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</si>
  <si>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</si>
  <si>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</si>
  <si>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</si>
  <si>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</si>
  <si>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</si>
  <si>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</si>
  <si>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</si>
  <si>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</si>
  <si>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</si>
  <si>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</si>
  <si>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</si>
  <si>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</si>
  <si>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</si>
  <si>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</si>
  <si>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</si>
  <si>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</si>
  <si>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</si>
  <si>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</si>
  <si>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</si>
  <si>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</si>
  <si>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</si>
  <si>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</si>
  <si>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</si>
  <si>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</si>
  <si>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</si>
  <si>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</si>
  <si>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</si>
  <si>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</si>
  <si>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</si>
  <si>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</si>
  <si>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</si>
  <si>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</si>
  <si>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</si>
  <si>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</si>
  <si>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</si>
  <si>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</si>
  <si>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</si>
  <si>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</si>
  <si>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</si>
  <si>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</si>
  <si>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</si>
  <si>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</si>
  <si>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</si>
  <si>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</si>
  <si>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</si>
  <si>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</si>
  <si>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</si>
  <si>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</si>
  <si>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</si>
  <si>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</si>
  <si>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</si>
  <si>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</si>
  <si>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</si>
  <si>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</si>
  <si>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</si>
  <si>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</si>
  <si>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</si>
  <si>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</si>
  <si>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</si>
  <si>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</si>
  <si>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</si>
  <si>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</si>
  <si>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</si>
  <si>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</si>
  <si>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</si>
  <si>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</si>
  <si>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</si>
  <si>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</si>
  <si>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</si>
  <si>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</si>
  <si>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</si>
  <si>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</si>
  <si>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</si>
  <si>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</si>
  <si>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</si>
  <si>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</si>
  <si>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</si>
  <si>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</si>
  <si>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</si>
  <si>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</si>
  <si>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</si>
  <si>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</si>
  <si>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</si>
  <si>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</si>
  <si>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</si>
  <si>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</si>
  <si>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</si>
  <si>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</si>
  <si>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</si>
  <si>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</si>
  <si>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</si>
  <si>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</si>
  <si>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</si>
  <si>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</si>
  <si>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</si>
  <si>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</si>
  <si>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</si>
  <si>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</si>
  <si>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</si>
  <si>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</si>
  <si>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</si>
  <si>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</si>
  <si>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</si>
  <si>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</si>
  <si>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</si>
  <si>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</si>
  <si>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</si>
  <si>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</si>
  <si>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</si>
  <si>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</si>
  <si>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</si>
  <si>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</si>
  <si>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</si>
  <si>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</si>
  <si>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</si>
  <si>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</si>
  <si>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</si>
  <si>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</si>
  <si>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</si>
  <si>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</si>
  <si>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</si>
  <si>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</si>
  <si>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</si>
  <si>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</si>
  <si>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</si>
  <si>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</si>
  <si>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</si>
  <si>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</si>
  <si>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</si>
  <si>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</si>
  <si>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</si>
  <si>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</si>
  <si>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</si>
  <si>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</si>
  <si>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</si>
  <si>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</si>
  <si>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</si>
  <si>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</si>
  <si>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</si>
  <si>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</si>
  <si>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</si>
  <si>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</si>
  <si>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</si>
  <si>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</si>
  <si>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</si>
  <si>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</si>
  <si>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</si>
  <si>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</si>
  <si>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</si>
  <si>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</si>
  <si>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</si>
  <si>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</si>
  <si>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</si>
  <si>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</si>
  <si>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</si>
  <si>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</si>
  <si>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</si>
  <si>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</si>
  <si>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</si>
  <si>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</si>
  <si>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</si>
  <si>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</si>
  <si>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</si>
  <si>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</si>
  <si>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</si>
  <si>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</si>
  <si>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</si>
  <si>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</si>
  <si>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</si>
  <si>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</si>
  <si>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</si>
  <si>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</si>
  <si>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</si>
  <si>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</si>
  <si>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</si>
  <si>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</si>
  <si>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</si>
  <si>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</si>
  <si>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</si>
  <si>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</si>
  <si>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</si>
  <si>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</si>
  <si>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</si>
  <si>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</si>
  <si>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</si>
  <si>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</si>
  <si>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</si>
  <si>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</si>
  <si>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</si>
  <si>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</si>
  <si>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</si>
  <si>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</si>
  <si>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</si>
  <si>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</si>
  <si>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</si>
  <si>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</si>
  <si>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</si>
  <si>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</si>
  <si>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</si>
  <si>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</si>
  <si>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</si>
  <si>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</si>
  <si>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</si>
  <si>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</si>
  <si>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</si>
  <si>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</si>
  <si>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</si>
  <si>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</si>
  <si>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</si>
  <si>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</si>
  <si>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</si>
  <si>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</si>
  <si>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</si>
  <si>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</si>
  <si>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</si>
  <si>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</si>
  <si>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</si>
  <si>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</si>
  <si>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</si>
  <si>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</si>
  <si>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</si>
  <si>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</si>
  <si>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</si>
  <si>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</si>
  <si>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</si>
  <si>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</si>
  <si>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</si>
  <si>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</si>
  <si>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</si>
  <si>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</si>
  <si>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</si>
  <si>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</si>
  <si>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</si>
  <si>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</si>
  <si>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</si>
  <si>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</si>
  <si>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</si>
  <si>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</si>
  <si>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</si>
  <si>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</si>
  <si>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</si>
  <si>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</si>
  <si>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</si>
  <si>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</si>
  <si>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</si>
  <si>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</si>
  <si>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</si>
  <si>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</si>
  <si>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</si>
  <si>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</si>
  <si>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</si>
  <si>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</si>
  <si>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</si>
  <si>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</si>
  <si>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</si>
  <si>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</si>
  <si>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</si>
  <si>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</si>
  <si>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</si>
  <si>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</si>
  <si>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</si>
  <si>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</si>
  <si>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</si>
  <si>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</si>
  <si>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</si>
  <si>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</si>
  <si>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</si>
  <si>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</si>
  <si>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</si>
  <si>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</si>
  <si>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</si>
  <si>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</si>
  <si>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</si>
  <si>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</si>
  <si>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</si>
  <si>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</si>
  <si>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</si>
  <si>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</si>
  <si>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</si>
  <si>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</si>
  <si>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</si>
  <si>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</si>
  <si>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</si>
  <si>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</si>
  <si>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</si>
  <si>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</si>
  <si>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</si>
  <si>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</si>
  <si>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</si>
  <si>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</si>
  <si>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</si>
  <si>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</si>
  <si>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</si>
  <si>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</si>
  <si>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</si>
  <si>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</si>
  <si>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</si>
  <si>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</si>
  <si>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</si>
  <si>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</si>
  <si>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</si>
  <si>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</si>
  <si>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</si>
  <si>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</si>
  <si>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</si>
  <si>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</si>
  <si>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</si>
  <si>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</si>
  <si>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</si>
  <si>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</si>
  <si>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</si>
  <si>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</si>
  <si>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</si>
  <si>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</si>
  <si>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</si>
  <si>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</si>
  <si>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</si>
  <si>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</si>
  <si>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</si>
  <si>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</si>
  <si>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</si>
  <si>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</si>
  <si>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</si>
  <si>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</si>
  <si>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</si>
  <si>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</si>
  <si>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</si>
  <si>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</si>
  <si>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</si>
  <si>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</si>
  <si>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</si>
  <si>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</si>
  <si>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</si>
  <si>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</si>
  <si>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</si>
  <si>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</si>
  <si>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</si>
  <si>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</si>
  <si>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</si>
  <si>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</si>
  <si>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</si>
  <si>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</si>
  <si>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</si>
  <si>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</si>
  <si>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</si>
  <si>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</si>
  <si>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</si>
  <si>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</si>
  <si>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</si>
  <si>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</si>
  <si>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</si>
  <si>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</si>
  <si>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</si>
  <si>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</si>
  <si>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</si>
  <si>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</si>
  <si>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</si>
  <si>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</si>
  <si>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</si>
  <si>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</si>
  <si>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</si>
  <si>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</si>
  <si>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</si>
  <si>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</si>
  <si>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</si>
  <si>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</si>
  <si>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</si>
  <si>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</si>
  <si>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</si>
  <si>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</si>
  <si>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</si>
  <si>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</si>
  <si>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</si>
  <si>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</si>
  <si>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</si>
  <si>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</si>
  <si>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</si>
  <si>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</si>
  <si>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</si>
  <si>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</si>
  <si>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</si>
  <si>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</si>
  <si>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</si>
  <si>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</si>
  <si>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</si>
  <si>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</si>
  <si>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</si>
  <si>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</si>
  <si>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</si>
  <si>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</si>
  <si>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</si>
  <si>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</si>
  <si>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</si>
  <si>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</si>
  <si>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</si>
  <si>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</si>
  <si>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</si>
  <si>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</si>
  <si>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</si>
  <si>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</si>
  <si>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</si>
  <si>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</si>
  <si>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</si>
  <si>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</si>
  <si>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</si>
  <si>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</si>
  <si>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</si>
  <si>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</si>
  <si>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</si>
  <si>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</si>
  <si>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</si>
  <si>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</si>
  <si>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</si>
  <si>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</si>
  <si>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</si>
  <si>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</si>
  <si>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</si>
  <si>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</si>
  <si>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</si>
  <si>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</si>
  <si>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</si>
  <si>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</si>
  <si>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</si>
  <si>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</si>
  <si>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</si>
  <si>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</si>
  <si>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</si>
  <si>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</si>
  <si>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</si>
  <si>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</si>
  <si>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</si>
  <si>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</si>
  <si>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</si>
  <si>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</si>
  <si>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</si>
  <si>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</si>
  <si>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</si>
  <si>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</si>
  <si>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</si>
  <si>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</si>
  <si>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</si>
  <si>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</si>
  <si>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</si>
  <si>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</si>
  <si>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</si>
  <si>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</si>
  <si>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</si>
  <si>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</si>
  <si>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</si>
  <si>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</si>
  <si>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</si>
  <si>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</si>
  <si>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</si>
  <si>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</si>
  <si>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</si>
  <si>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</si>
  <si>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</si>
  <si>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</si>
  <si>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</si>
  <si>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</si>
  <si>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</si>
  <si>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</si>
  <si>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</si>
  <si>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</si>
  <si>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</si>
  <si>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</si>
  <si>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</si>
  <si>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</si>
  <si>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</si>
  <si>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</si>
  <si>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</si>
  <si>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</si>
  <si>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</si>
  <si>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</si>
  <si>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</si>
  <si>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</si>
  <si>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</si>
  <si>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</si>
  <si>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</si>
  <si>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</si>
  <si>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</si>
  <si>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</si>
  <si>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</si>
  <si>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</si>
  <si>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</si>
  <si>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</si>
  <si>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</si>
  <si>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</si>
  <si>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</si>
  <si>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</si>
  <si>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</si>
  <si>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</si>
  <si>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</si>
  <si>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</si>
  <si>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</si>
  <si>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</si>
  <si>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</si>
  <si>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</si>
  <si>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</si>
  <si>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</si>
  <si>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</si>
  <si>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</si>
  <si>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</si>
  <si>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</si>
  <si>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</si>
  <si>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</si>
  <si>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</si>
  <si>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</si>
  <si>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</si>
  <si>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</si>
  <si>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</si>
  <si>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</si>
  <si>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</si>
  <si>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</si>
  <si>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</si>
  <si>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</si>
  <si>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</si>
  <si>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</si>
  <si>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</si>
  <si>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</si>
  <si>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</si>
  <si>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</si>
  <si>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</si>
  <si>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</si>
  <si>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</si>
  <si>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</si>
  <si>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</si>
  <si>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</si>
  <si>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</si>
  <si>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</si>
  <si>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</si>
  <si>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</si>
  <si>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</si>
  <si>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</si>
  <si>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</si>
  <si>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</si>
  <si>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</si>
  <si>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</si>
  <si>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</si>
  <si>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</si>
  <si>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</si>
  <si>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</si>
  <si>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</si>
  <si>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</si>
  <si>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</si>
  <si>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</si>
  <si>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</si>
  <si>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</si>
  <si>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</si>
  <si>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</si>
  <si>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</si>
  <si>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</si>
  <si>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</si>
  <si>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</si>
  <si>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</si>
  <si>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</si>
  <si>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</si>
  <si>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</si>
  <si>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</si>
  <si>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</si>
  <si>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</si>
  <si>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</si>
  <si>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</si>
  <si>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</si>
  <si>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</si>
  <si>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</si>
  <si>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</si>
  <si>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</si>
  <si>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</si>
  <si>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</si>
  <si>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</si>
  <si>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</si>
  <si>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</si>
  <si>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</si>
  <si>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</si>
  <si>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</si>
  <si>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</si>
  <si>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</si>
  <si>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</si>
  <si>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</si>
  <si>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</si>
  <si>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</si>
  <si>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</si>
  <si>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</si>
  <si>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</si>
  <si>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</si>
  <si>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</si>
  <si>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</si>
  <si>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</si>
  <si>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</si>
  <si>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</si>
  <si>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</si>
  <si>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</si>
  <si>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</si>
  <si>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</si>
  <si>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</si>
  <si>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</si>
  <si>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</si>
  <si>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</si>
  <si>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</si>
  <si>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</si>
  <si>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</si>
  <si>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</si>
  <si>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</si>
  <si>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</si>
  <si>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</si>
  <si>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</si>
  <si>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</si>
  <si>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</si>
  <si>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</si>
  <si>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</si>
  <si>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</si>
  <si>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</si>
  <si>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</si>
  <si>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</si>
  <si>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</si>
  <si>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</si>
  <si>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</si>
  <si>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</si>
  <si>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</si>
  <si>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</si>
  <si>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</si>
  <si>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</si>
  <si>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</si>
  <si>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</si>
  <si>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</si>
  <si>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</si>
  <si>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</si>
  <si>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</si>
  <si>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</si>
  <si>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</si>
  <si>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</si>
  <si>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</si>
  <si>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</si>
  <si>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</si>
  <si>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</si>
  <si>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</si>
  <si>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</si>
  <si>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</si>
  <si>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</si>
  <si>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</si>
  <si>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</si>
  <si>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</si>
  <si>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</si>
  <si>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</si>
  <si>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</si>
  <si>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</si>
  <si>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</si>
  <si>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</si>
  <si>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</si>
  <si>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</si>
  <si>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</si>
  <si>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</si>
  <si>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</si>
  <si>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</si>
  <si>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</si>
  <si>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</si>
  <si>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</si>
  <si>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</si>
  <si>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</si>
  <si>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</si>
  <si>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</si>
  <si>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</si>
  <si>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</si>
  <si>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</si>
  <si>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</si>
  <si>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</si>
  <si>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</si>
  <si>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</si>
  <si>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</si>
  <si>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</si>
  <si>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</si>
  <si>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</si>
  <si>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</si>
  <si>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</si>
  <si>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</si>
  <si>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</si>
  <si>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</si>
  <si>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</si>
  <si>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</si>
  <si>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</si>
  <si>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</si>
  <si>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</si>
  <si>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</si>
  <si>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</si>
  <si>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</si>
  <si>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</si>
  <si>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</si>
  <si>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</si>
  <si>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</si>
  <si>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</si>
  <si>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</si>
  <si>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</si>
  <si>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</si>
  <si>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</si>
  <si>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</si>
  <si>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</si>
  <si>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</si>
  <si>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</si>
  <si>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</si>
  <si>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</si>
  <si>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</si>
  <si>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</si>
  <si>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</si>
  <si>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</si>
  <si>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</si>
  <si>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</si>
  <si>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</si>
  <si>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</si>
  <si>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</si>
  <si>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</si>
  <si>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</si>
  <si>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</si>
  <si>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</si>
  <si>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</si>
  <si>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</si>
  <si>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</si>
  <si>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</si>
  <si>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</si>
  <si>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</si>
  <si>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</si>
  <si>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</si>
  <si>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</si>
  <si>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</si>
  <si>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</si>
  <si>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</si>
  <si>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</si>
  <si>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</si>
  <si>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</si>
  <si>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</si>
  <si>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</si>
  <si>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</si>
  <si>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</si>
  <si>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</si>
  <si>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</si>
  <si>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</si>
  <si>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</si>
  <si>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</si>
  <si>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</si>
  <si>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</si>
  <si>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</si>
  <si>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</si>
  <si>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</si>
  <si>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</si>
  <si>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</si>
  <si>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</si>
  <si>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</si>
  <si>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</si>
  <si>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</si>
  <si>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 xml:space="preserve">Solicitar  Viaticos para </t>
  </si>
  <si>
    <t>•	Proyecto de contrato de suscripción a plataforma científica PURE para gestión de información y contenido de Investigación.
Responsable: Elizabeth Villarreal
Proveedor: Publiciencia
Fecha de inicio: 1 de enero de 2020
Fecha de terminación: 31 de diciembre de 2020
USD 4.356</t>
  </si>
  <si>
    <t>Objeto del Contrato: facilitar la consulta, consolidación, gestión y visibilidad de la información institucional relacionada con el proceso de investigación científica (solicitudes, financiamiento otorgado, proyectos, presupuestos asociados, resultados/productos, actividades, impactos, entre otros)</t>
  </si>
  <si>
    <t>•	Licenciamiento IBM SPSS statistics V25 modalidad campus anual
Proveedor: Infórmese
Fecha de inicio: 1 de enero de 2020
Fecha de terminación: 31 de diciembre de 2020
USD 4.712</t>
  </si>
  <si>
    <t>Objeto del Contrato: contar con un programa estadístico para facilitar el análisis de los datos y la información cuantitativa de los proyectos de investigación. Igualmente, trabajar estadística descriptiva e inferencial para mejorar los procesos de enseñanza a nivel de pregrado y posgrado, así como contar con una solución intuitiva de análisis de datos e investigación a nivel Multicampus</t>
  </si>
  <si>
    <t>•	Renovación Anual Licencia NVIVO de Campus Académica hasta
 trescientos (300) Usuarios.
Proveedor: Software Shop
Fecha de inicio: 1 de enero de 2020
Fecha de terminación: 31 de diciembre de 2020
USD 2170</t>
  </si>
  <si>
    <t>Objeto del Contrato: contar con un programa para facilitar el análisis de los datos y la información cualitativa de los proyectos de investigación. Adicionalmente, Contar con un software que se dirija a la investigación con métodos cualitativos y mixtos para organizar, analizar y encontrar perspectivas en datos no estructurados o cualitativos, como: entrevistas, respuestas de encuestas con preguntas abiertas, artículos, contenido de las redes sociales y la web.</t>
  </si>
  <si>
    <t>Servicio MAS (mantenimiento, Actualización y soporte) Portal de revistas OJS , renovación suscripción Crossref) capacitación y asesoría.
Proveedor: Infotegra
Fecha de inicio: 1 de enero de 2020
Fecha de terminación: 31 de diciembre de 2020 
2.888.006</t>
  </si>
  <si>
    <t>Objeto del Contrato: brindar soporte técnico y actualización de la herramienta, para garantizar que el portal de revistas de la universidad Libre funcione correctamente, esté actualizado y tenga las caracteritsicas técnicas necesarias para que pueda ser incluido por los diferentes indexadores.</t>
  </si>
  <si>
    <t>Sello editorial – fase 3
Proveedor: Open Conection
Fecha de inicio: 1 de enero de 2020
Fecha de terminación: 31 de diciembre de 2020
5244000</t>
  </si>
  <si>
    <t>Objeto del Contrato: Llevar a cabo la fase 3 del sello editorial, entendiendose como los procesos, procedimientos e instructivos y puesta en marcha de la editorial</t>
  </si>
  <si>
    <r>
      <rPr>
        <b/>
        <sz val="9"/>
        <color indexed="8"/>
        <rFont val="Arial"/>
        <family val="2"/>
      </rPr>
      <t>NOMBRE</t>
    </r>
    <r>
      <rPr>
        <sz val="9"/>
        <color indexed="8"/>
        <rFont val="Arial"/>
        <family val="2"/>
      </rPr>
      <t xml:space="preserve">: </t>
    </r>
  </si>
  <si>
    <r>
      <rPr>
        <b/>
        <sz val="9"/>
        <color indexed="8"/>
        <rFont val="Arial"/>
        <family val="2"/>
      </rPr>
      <t>FECHA</t>
    </r>
    <r>
      <rPr>
        <sz val="9"/>
        <color indexed="8"/>
        <rFont val="Arial"/>
        <family val="2"/>
      </rPr>
      <t xml:space="preserve">: </t>
    </r>
  </si>
  <si>
    <t>Licencias
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</si>
</sst>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6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3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3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3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3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5" fillId="0" borderId="0"/>
    <xf numFmtId="0" fontId="23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8" fillId="0" borderId="0"/>
  </cellStyleXfs>
  <cellXfs count="559">
    <xf numFmtId="0" fontId="0" fillId="0" borderId="0" xfId="0"/>
    <xf numFmtId="0" fontId="25" fillId="0" borderId="81" xfId="0" applyFont="1" applyBorder="1" applyAlignment="1">
      <alignment vertical="center"/>
    </xf>
    <xf numFmtId="0" fontId="26" fillId="0" borderId="82" xfId="0" applyFont="1" applyBorder="1" applyAlignment="1">
      <alignment vertical="center"/>
    </xf>
    <xf numFmtId="0" fontId="25" fillId="0" borderId="83" xfId="0" applyFont="1" applyBorder="1" applyAlignment="1">
      <alignment vertical="center"/>
    </xf>
    <xf numFmtId="0" fontId="25" fillId="0" borderId="84" xfId="0" applyFont="1" applyBorder="1" applyAlignment="1">
      <alignment vertical="center"/>
    </xf>
    <xf numFmtId="0" fontId="25" fillId="0" borderId="85" xfId="0" applyFont="1" applyBorder="1" applyAlignment="1">
      <alignment vertical="center"/>
    </xf>
    <xf numFmtId="0" fontId="25" fillId="0" borderId="86" xfId="0" applyFont="1" applyBorder="1" applyAlignment="1">
      <alignment vertical="center"/>
    </xf>
    <xf numFmtId="0" fontId="27" fillId="14" borderId="0" xfId="0" applyFont="1" applyFill="1" applyAlignment="1">
      <alignment vertical="center"/>
    </xf>
    <xf numFmtId="4" fontId="25" fillId="0" borderId="86" xfId="0" applyNumberFormat="1" applyFont="1" applyBorder="1" applyAlignment="1">
      <alignment vertical="center"/>
    </xf>
    <xf numFmtId="4" fontId="28" fillId="0" borderId="6" xfId="0" applyNumberFormat="1" applyFont="1" applyBorder="1" applyAlignment="1">
      <alignment horizontal="center" vertical="center"/>
    </xf>
    <xf numFmtId="4" fontId="25" fillId="0" borderId="8" xfId="0" applyNumberFormat="1" applyFont="1" applyBorder="1" applyAlignment="1">
      <alignment vertical="center"/>
    </xf>
    <xf numFmtId="4" fontId="25" fillId="0" borderId="9" xfId="0" applyNumberFormat="1" applyFont="1" applyBorder="1" applyAlignment="1">
      <alignment vertical="center"/>
    </xf>
    <xf numFmtId="4" fontId="25" fillId="0" borderId="10" xfId="0" applyNumberFormat="1" applyFont="1" applyBorder="1" applyAlignment="1">
      <alignment vertical="center"/>
    </xf>
    <xf numFmtId="4" fontId="25" fillId="0" borderId="12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4" fontId="25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horizontal="center" vertical="center"/>
    </xf>
    <xf numFmtId="0" fontId="25" fillId="0" borderId="87" xfId="0" applyFont="1" applyBorder="1" applyAlignment="1">
      <alignment vertical="center"/>
    </xf>
    <xf numFmtId="0" fontId="25" fillId="0" borderId="88" xfId="0" applyFont="1" applyBorder="1" applyAlignment="1">
      <alignment vertical="center"/>
    </xf>
    <xf numFmtId="0" fontId="29" fillId="0" borderId="86" xfId="0" applyFont="1" applyBorder="1" applyAlignment="1">
      <alignment vertical="center"/>
    </xf>
    <xf numFmtId="0" fontId="25" fillId="14" borderId="20" xfId="0" applyFont="1" applyFill="1" applyBorder="1" applyAlignment="1">
      <alignment horizontal="center" vertical="center"/>
    </xf>
    <xf numFmtId="0" fontId="25" fillId="14" borderId="21" xfId="0" applyFont="1" applyFill="1" applyBorder="1" applyAlignment="1">
      <alignment horizontal="center" vertical="center"/>
    </xf>
    <xf numFmtId="0" fontId="25" fillId="14" borderId="13" xfId="0" applyFont="1" applyFill="1" applyBorder="1" applyAlignment="1">
      <alignment vertical="center"/>
    </xf>
    <xf numFmtId="0" fontId="25" fillId="14" borderId="21" xfId="0" applyFont="1" applyFill="1" applyBorder="1" applyAlignment="1">
      <alignment vertical="center"/>
    </xf>
    <xf numFmtId="0" fontId="13" fillId="14" borderId="15" xfId="89" applyNumberFormat="1" applyFont="1" applyFill="1" applyBorder="1" applyAlignment="1" applyProtection="1">
      <alignment horizontal="left" vertical="center"/>
      <protection locked="0"/>
    </xf>
    <xf numFmtId="0" fontId="13" fillId="14" borderId="0" xfId="89" applyNumberFormat="1" applyFont="1" applyFill="1" applyBorder="1" applyAlignment="1" applyProtection="1">
      <alignment horizontal="left" vertical="center"/>
      <protection locked="0"/>
    </xf>
    <xf numFmtId="49" fontId="13" fillId="14" borderId="0" xfId="89" applyNumberFormat="1" applyFont="1" applyFill="1" applyBorder="1" applyAlignment="1" applyProtection="1">
      <alignment horizontal="left" vertical="center"/>
      <protection locked="0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25" fillId="14" borderId="0" xfId="0" applyFont="1" applyFill="1" applyBorder="1" applyAlignment="1">
      <alignment vertical="center"/>
    </xf>
    <xf numFmtId="0" fontId="25" fillId="14" borderId="14" xfId="0" applyFont="1" applyFill="1" applyBorder="1" applyAlignment="1">
      <alignment vertical="center"/>
    </xf>
    <xf numFmtId="0" fontId="14" fillId="14" borderId="0" xfId="89" applyNumberFormat="1" applyFont="1" applyFill="1" applyBorder="1" applyAlignment="1" applyProtection="1">
      <alignment horizontal="left"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25" fillId="14" borderId="22" xfId="0" applyFont="1" applyFill="1" applyBorder="1" applyAlignment="1">
      <alignment horizontal="center" vertical="center"/>
    </xf>
    <xf numFmtId="0" fontId="25" fillId="14" borderId="23" xfId="0" applyFont="1" applyFill="1" applyBorder="1" applyAlignment="1">
      <alignment horizontal="center" vertical="center"/>
    </xf>
    <xf numFmtId="0" fontId="25" fillId="14" borderId="24" xfId="0" applyFont="1" applyFill="1" applyBorder="1" applyAlignment="1">
      <alignment vertical="center"/>
    </xf>
    <xf numFmtId="0" fontId="25" fillId="14" borderId="23" xfId="0" applyFont="1" applyFill="1" applyBorder="1" applyAlignment="1">
      <alignment vertical="center"/>
    </xf>
    <xf numFmtId="0" fontId="25" fillId="14" borderId="81" xfId="0" applyFont="1" applyFill="1" applyBorder="1" applyAlignment="1">
      <alignment vertical="center"/>
    </xf>
    <xf numFmtId="0" fontId="25" fillId="14" borderId="83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167" fontId="31" fillId="15" borderId="1" xfId="0" applyNumberFormat="1" applyFont="1" applyFill="1" applyBorder="1" applyAlignment="1">
      <alignment horizontal="center" vertical="center" wrapText="1"/>
    </xf>
    <xf numFmtId="4" fontId="25" fillId="14" borderId="83" xfId="0" applyNumberFormat="1" applyFont="1" applyFill="1" applyBorder="1" applyAlignment="1">
      <alignment vertical="center"/>
    </xf>
    <xf numFmtId="4" fontId="25" fillId="14" borderId="81" xfId="0" applyNumberFormat="1" applyFont="1" applyFill="1" applyBorder="1" applyAlignment="1">
      <alignment vertical="center"/>
    </xf>
    <xf numFmtId="0" fontId="25" fillId="14" borderId="0" xfId="0" applyFont="1" applyFill="1" applyAlignment="1">
      <alignment vertical="center"/>
    </xf>
    <xf numFmtId="0" fontId="29" fillId="14" borderId="81" xfId="0" applyFont="1" applyFill="1" applyBorder="1" applyAlignment="1">
      <alignment vertical="center"/>
    </xf>
    <xf numFmtId="0" fontId="25" fillId="14" borderId="86" xfId="0" applyFont="1" applyFill="1" applyBorder="1" applyAlignment="1">
      <alignment vertical="center"/>
    </xf>
    <xf numFmtId="2" fontId="25" fillId="14" borderId="0" xfId="0" applyNumberFormat="1" applyFont="1" applyFill="1" applyAlignment="1">
      <alignment vertical="center" wrapText="1"/>
    </xf>
    <xf numFmtId="0" fontId="32" fillId="14" borderId="90" xfId="0" applyFont="1" applyFill="1" applyBorder="1" applyAlignment="1">
      <alignment vertical="center"/>
    </xf>
    <xf numFmtId="0" fontId="32" fillId="14" borderId="91" xfId="0" applyFont="1" applyFill="1" applyBorder="1" applyAlignment="1">
      <alignment vertical="center"/>
    </xf>
    <xf numFmtId="0" fontId="32" fillId="14" borderId="92" xfId="0" applyFont="1" applyFill="1" applyBorder="1" applyAlignment="1">
      <alignment vertical="center"/>
    </xf>
    <xf numFmtId="0" fontId="28" fillId="14" borderId="90" xfId="0" applyFont="1" applyFill="1" applyBorder="1" applyAlignment="1">
      <alignment vertical="center"/>
    </xf>
    <xf numFmtId="0" fontId="28" fillId="14" borderId="0" xfId="0" applyFont="1" applyFill="1" applyAlignment="1">
      <alignment vertical="center"/>
    </xf>
    <xf numFmtId="0" fontId="32" fillId="14" borderId="22" xfId="0" applyFont="1" applyFill="1" applyBorder="1" applyAlignment="1">
      <alignment vertical="center"/>
    </xf>
    <xf numFmtId="0" fontId="32" fillId="14" borderId="23" xfId="0" applyFont="1" applyFill="1" applyBorder="1" applyAlignment="1">
      <alignment vertical="center"/>
    </xf>
    <xf numFmtId="0" fontId="32" fillId="14" borderId="23" xfId="0" applyFont="1" applyFill="1" applyBorder="1" applyAlignment="1">
      <alignment horizontal="center" vertical="center"/>
    </xf>
    <xf numFmtId="0" fontId="28" fillId="14" borderId="23" xfId="0" applyFont="1" applyFill="1" applyBorder="1" applyAlignment="1">
      <alignment horizontal="center" vertical="center" wrapText="1"/>
    </xf>
    <xf numFmtId="0" fontId="28" fillId="14" borderId="24" xfId="0" applyFont="1" applyFill="1" applyBorder="1" applyAlignment="1">
      <alignment horizontal="center" vertical="center" wrapText="1"/>
    </xf>
    <xf numFmtId="0" fontId="28" fillId="14" borderId="0" xfId="0" applyFont="1" applyFill="1" applyAlignment="1" applyProtection="1">
      <alignment vertical="center"/>
    </xf>
    <xf numFmtId="0" fontId="16" fillId="13" borderId="25" xfId="80" applyFont="1" applyFill="1" applyBorder="1" applyAlignment="1" applyProtection="1">
      <alignment horizontal="center" vertical="center" wrapText="1"/>
    </xf>
    <xf numFmtId="0" fontId="16" fillId="13" borderId="26" xfId="80" applyFont="1" applyFill="1" applyBorder="1" applyAlignment="1" applyProtection="1">
      <alignment horizontal="center" vertical="center" wrapText="1"/>
    </xf>
    <xf numFmtId="0" fontId="16" fillId="13" borderId="24" xfId="80" applyFont="1" applyFill="1" applyBorder="1" applyAlignment="1" applyProtection="1">
      <alignment horizontal="center" vertical="center" wrapText="1"/>
    </xf>
    <xf numFmtId="0" fontId="28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6" fillId="16" borderId="36" xfId="0" applyFont="1" applyFill="1" applyBorder="1" applyAlignment="1">
      <alignment vertical="center" wrapText="1"/>
    </xf>
    <xf numFmtId="0" fontId="16" fillId="16" borderId="37" xfId="0" applyFont="1" applyFill="1" applyBorder="1" applyAlignment="1">
      <alignment vertical="center" wrapText="1"/>
    </xf>
    <xf numFmtId="0" fontId="16" fillId="16" borderId="38" xfId="0" applyFont="1" applyFill="1" applyBorder="1" applyAlignment="1">
      <alignment vertical="center" wrapText="1"/>
    </xf>
    <xf numFmtId="42" fontId="16" fillId="16" borderId="39" xfId="72" applyFont="1" applyFill="1" applyBorder="1" applyAlignment="1">
      <alignment vertical="center" wrapText="1"/>
    </xf>
    <xf numFmtId="0" fontId="33" fillId="17" borderId="36" xfId="0" applyFont="1" applyFill="1" applyBorder="1" applyAlignment="1">
      <alignment vertical="center" wrapText="1"/>
    </xf>
    <xf numFmtId="0" fontId="33" fillId="17" borderId="37" xfId="0" applyFont="1" applyFill="1" applyBorder="1" applyAlignment="1">
      <alignment vertical="center" wrapText="1"/>
    </xf>
    <xf numFmtId="0" fontId="33" fillId="17" borderId="38" xfId="0" applyFont="1" applyFill="1" applyBorder="1" applyAlignment="1">
      <alignment vertical="center" wrapText="1"/>
    </xf>
    <xf numFmtId="42" fontId="33" fillId="17" borderId="39" xfId="72" applyFont="1" applyFill="1" applyBorder="1" applyAlignment="1">
      <alignment vertical="center" wrapText="1"/>
    </xf>
    <xf numFmtId="0" fontId="16" fillId="13" borderId="0" xfId="80" applyFont="1" applyFill="1" applyBorder="1" applyAlignment="1" applyProtection="1">
      <alignment horizontal="right" vertical="center" wrapText="1"/>
    </xf>
    <xf numFmtId="167" fontId="16" fillId="13" borderId="0" xfId="59" applyNumberFormat="1" applyFont="1" applyFill="1" applyBorder="1" applyAlignment="1" applyProtection="1">
      <alignment horizontal="left" vertical="center"/>
    </xf>
    <xf numFmtId="0" fontId="16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6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7" fillId="14" borderId="0" xfId="0" applyFont="1" applyFill="1" applyAlignment="1" applyProtection="1">
      <alignment vertical="center"/>
    </xf>
    <xf numFmtId="0" fontId="34" fillId="13" borderId="42" xfId="80" applyFont="1" applyFill="1" applyBorder="1" applyAlignment="1" applyProtection="1">
      <alignment vertical="center" wrapText="1"/>
    </xf>
    <xf numFmtId="0" fontId="34" fillId="13" borderId="43" xfId="80" applyFont="1" applyFill="1" applyBorder="1" applyAlignment="1" applyProtection="1">
      <alignment vertical="center" wrapText="1"/>
    </xf>
    <xf numFmtId="0" fontId="34" fillId="13" borderId="44" xfId="80" applyFont="1" applyFill="1" applyBorder="1" applyAlignment="1" applyProtection="1">
      <alignment vertical="center" wrapText="1"/>
    </xf>
    <xf numFmtId="0" fontId="28" fillId="14" borderId="45" xfId="0" applyFont="1" applyFill="1" applyBorder="1" applyAlignment="1">
      <alignment horizontal="left" vertical="center"/>
    </xf>
    <xf numFmtId="0" fontId="28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28" fillId="14" borderId="47" xfId="0" applyFont="1" applyFill="1" applyBorder="1" applyAlignment="1">
      <alignment horizontal="left" vertical="center"/>
    </xf>
    <xf numFmtId="0" fontId="28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6" fillId="16" borderId="49" xfId="0" applyFont="1" applyFill="1" applyBorder="1" applyAlignment="1">
      <alignment vertical="center" wrapText="1"/>
    </xf>
    <xf numFmtId="0" fontId="28" fillId="18" borderId="42" xfId="0" applyFont="1" applyFill="1" applyBorder="1" applyAlignment="1">
      <alignment horizontal="left" vertical="center"/>
    </xf>
    <xf numFmtId="0" fontId="28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28" fillId="18" borderId="45" xfId="0" applyFont="1" applyFill="1" applyBorder="1" applyAlignment="1">
      <alignment horizontal="left" vertical="center"/>
    </xf>
    <xf numFmtId="0" fontId="28" fillId="18" borderId="46" xfId="0" applyFont="1" applyFill="1" applyBorder="1" applyAlignment="1">
      <alignment vertical="center"/>
    </xf>
    <xf numFmtId="0" fontId="28" fillId="14" borderId="0" xfId="0" applyFont="1" applyFill="1" applyBorder="1" applyAlignment="1" applyProtection="1">
      <alignment vertical="center"/>
    </xf>
    <xf numFmtId="0" fontId="28" fillId="18" borderId="47" xfId="0" applyFont="1" applyFill="1" applyBorder="1" applyAlignment="1">
      <alignment horizontal="left" vertical="center"/>
    </xf>
    <xf numFmtId="0" fontId="28" fillId="18" borderId="48" xfId="0" applyFont="1" applyFill="1" applyBorder="1" applyAlignment="1">
      <alignment vertical="center"/>
    </xf>
    <xf numFmtId="0" fontId="33" fillId="17" borderId="49" xfId="0" applyFont="1" applyFill="1" applyBorder="1" applyAlignment="1">
      <alignment vertical="center" wrapText="1"/>
    </xf>
    <xf numFmtId="0" fontId="16" fillId="13" borderId="0" xfId="80" applyFont="1" applyFill="1" applyBorder="1" applyAlignment="1" applyProtection="1">
      <alignment horizontal="left" vertical="center"/>
    </xf>
    <xf numFmtId="168" fontId="16" fillId="13" borderId="0" xfId="61" applyNumberFormat="1" applyFont="1" applyFill="1" applyBorder="1" applyAlignment="1" applyProtection="1">
      <alignment vertical="center"/>
    </xf>
    <xf numFmtId="0" fontId="16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6" fillId="13" borderId="51" xfId="80" applyFont="1" applyFill="1" applyBorder="1" applyAlignment="1" applyProtection="1">
      <alignment horizontal="center" vertical="center" wrapText="1"/>
    </xf>
    <xf numFmtId="0" fontId="28" fillId="0" borderId="42" xfId="0" applyFont="1" applyBorder="1" applyAlignment="1">
      <alignment horizontal="left" vertical="center"/>
    </xf>
    <xf numFmtId="0" fontId="28" fillId="14" borderId="43" xfId="0" applyFont="1" applyFill="1" applyBorder="1" applyAlignment="1">
      <alignment vertical="center"/>
    </xf>
    <xf numFmtId="0" fontId="28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28" fillId="0" borderId="28" xfId="0" applyFont="1" applyBorder="1" applyAlignment="1" applyProtection="1">
      <alignment vertical="center"/>
    </xf>
    <xf numFmtId="168" fontId="28" fillId="0" borderId="50" xfId="26" applyNumberFormat="1" applyFont="1" applyBorder="1" applyAlignment="1" applyProtection="1">
      <alignment vertical="center"/>
    </xf>
    <xf numFmtId="0" fontId="28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28" fillId="0" borderId="45" xfId="0" applyFont="1" applyBorder="1" applyAlignment="1">
      <alignment horizontal="left" vertical="center"/>
    </xf>
    <xf numFmtId="0" fontId="28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28" fillId="0" borderId="33" xfId="0" applyFont="1" applyBorder="1" applyAlignment="1" applyProtection="1">
      <alignment vertical="center"/>
    </xf>
    <xf numFmtId="168" fontId="28" fillId="0" borderId="40" xfId="26" applyNumberFormat="1" applyFont="1" applyBorder="1" applyAlignment="1" applyProtection="1">
      <alignment vertical="center"/>
    </xf>
    <xf numFmtId="0" fontId="28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28" fillId="18" borderId="46" xfId="0" applyFont="1" applyFill="1" applyBorder="1" applyAlignment="1">
      <alignment horizontal="left" vertical="center"/>
    </xf>
    <xf numFmtId="0" fontId="28" fillId="18" borderId="53" xfId="0" applyFont="1" applyFill="1" applyBorder="1" applyAlignment="1">
      <alignment horizontal="left" vertical="center"/>
    </xf>
    <xf numFmtId="0" fontId="28" fillId="18" borderId="33" xfId="0" applyFont="1" applyFill="1" applyBorder="1" applyAlignment="1">
      <alignment vertical="center"/>
    </xf>
    <xf numFmtId="0" fontId="28" fillId="0" borderId="54" xfId="0" applyFont="1" applyBorder="1" applyAlignment="1">
      <alignment horizontal="left" vertical="center"/>
    </xf>
    <xf numFmtId="0" fontId="28" fillId="14" borderId="55" xfId="0" applyFont="1" applyFill="1" applyBorder="1" applyAlignment="1">
      <alignment horizontal="left" vertical="center"/>
    </xf>
    <xf numFmtId="0" fontId="28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28" fillId="0" borderId="41" xfId="26" applyNumberFormat="1" applyFont="1" applyBorder="1" applyAlignment="1" applyProtection="1">
      <alignment vertical="center"/>
    </xf>
    <xf numFmtId="0" fontId="28" fillId="18" borderId="57" xfId="0" applyFont="1" applyFill="1" applyBorder="1" applyAlignment="1">
      <alignment horizontal="left" vertical="center"/>
    </xf>
    <xf numFmtId="0" fontId="28" fillId="18" borderId="58" xfId="0" applyFont="1" applyFill="1" applyBorder="1" applyAlignment="1">
      <alignment horizontal="left" vertical="center"/>
    </xf>
    <xf numFmtId="0" fontId="28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28" fillId="18" borderId="53" xfId="0" applyFont="1" applyFill="1" applyBorder="1" applyAlignment="1">
      <alignment vertical="center"/>
    </xf>
    <xf numFmtId="0" fontId="28" fillId="14" borderId="46" xfId="0" applyFont="1" applyFill="1" applyBorder="1" applyAlignment="1">
      <alignment vertical="center" wrapText="1"/>
    </xf>
    <xf numFmtId="0" fontId="28" fillId="18" borderId="53" xfId="0" applyFont="1" applyFill="1" applyBorder="1" applyAlignment="1">
      <alignment vertical="center" wrapText="1"/>
    </xf>
    <xf numFmtId="0" fontId="28" fillId="0" borderId="59" xfId="0" applyFont="1" applyBorder="1" applyAlignment="1">
      <alignment vertical="center"/>
    </xf>
    <xf numFmtId="0" fontId="28" fillId="14" borderId="57" xfId="0" applyFont="1" applyFill="1" applyBorder="1" applyAlignment="1">
      <alignment vertical="center"/>
    </xf>
    <xf numFmtId="0" fontId="28" fillId="0" borderId="58" xfId="0" applyFont="1" applyBorder="1" applyAlignment="1">
      <alignment vertical="center"/>
    </xf>
    <xf numFmtId="167" fontId="31" fillId="15" borderId="36" xfId="0" applyNumberFormat="1" applyFont="1" applyFill="1" applyBorder="1" applyAlignment="1">
      <alignment vertical="center" wrapText="1"/>
    </xf>
    <xf numFmtId="167" fontId="31" fillId="15" borderId="60" xfId="0" applyNumberFormat="1" applyFont="1" applyFill="1" applyBorder="1" applyAlignment="1">
      <alignment vertical="center" wrapText="1"/>
    </xf>
    <xf numFmtId="42" fontId="31" fillId="15" borderId="60" xfId="72" applyFont="1" applyFill="1" applyBorder="1" applyAlignment="1">
      <alignment vertical="center" wrapText="1"/>
    </xf>
    <xf numFmtId="167" fontId="16" fillId="13" borderId="0" xfId="59" applyNumberFormat="1" applyFont="1" applyFill="1" applyBorder="1" applyAlignment="1" applyProtection="1">
      <alignment vertical="center"/>
    </xf>
    <xf numFmtId="0" fontId="18" fillId="13" borderId="20" xfId="89" applyNumberFormat="1" applyFont="1" applyFill="1" applyBorder="1" applyAlignment="1" applyProtection="1">
      <alignment vertical="center"/>
      <protection locked="0"/>
    </xf>
    <xf numFmtId="0" fontId="18" fillId="13" borderId="21" xfId="89" applyNumberFormat="1" applyFont="1" applyFill="1" applyBorder="1" applyAlignment="1" applyProtection="1">
      <alignment vertical="center"/>
      <protection locked="0"/>
    </xf>
    <xf numFmtId="0" fontId="28" fillId="0" borderId="20" xfId="0" applyFont="1" applyBorder="1" applyAlignment="1" applyProtection="1">
      <alignment vertical="center"/>
    </xf>
    <xf numFmtId="0" fontId="28" fillId="0" borderId="21" xfId="0" applyFont="1" applyBorder="1" applyAlignment="1" applyProtection="1">
      <alignment vertical="center"/>
    </xf>
    <xf numFmtId="0" fontId="18" fillId="13" borderId="13" xfId="89" applyNumberFormat="1" applyFont="1" applyFill="1" applyBorder="1" applyAlignment="1" applyProtection="1">
      <alignment vertical="center"/>
      <protection locked="0"/>
    </xf>
    <xf numFmtId="0" fontId="19" fillId="13" borderId="15" xfId="89" applyNumberFormat="1" applyFont="1" applyFill="1" applyBorder="1" applyAlignment="1" applyProtection="1">
      <alignment vertical="center"/>
      <protection locked="0"/>
    </xf>
    <xf numFmtId="0" fontId="18" fillId="13" borderId="0" xfId="89" applyNumberFormat="1" applyFont="1" applyFill="1" applyBorder="1" applyAlignment="1" applyProtection="1">
      <alignment vertical="center"/>
      <protection locked="0"/>
    </xf>
    <xf numFmtId="0" fontId="32" fillId="14" borderId="15" xfId="0" applyFont="1" applyFill="1" applyBorder="1" applyAlignment="1" applyProtection="1">
      <alignment vertical="center"/>
    </xf>
    <xf numFmtId="0" fontId="19" fillId="13" borderId="0" xfId="89" applyNumberFormat="1" applyFont="1" applyFill="1" applyBorder="1" applyAlignment="1" applyProtection="1">
      <alignment vertical="center"/>
      <protection locked="0"/>
    </xf>
    <xf numFmtId="0" fontId="32" fillId="14" borderId="0" xfId="0" applyFont="1" applyFill="1" applyBorder="1" applyAlignment="1" applyProtection="1">
      <alignment vertical="center"/>
    </xf>
    <xf numFmtId="0" fontId="19" fillId="14" borderId="14" xfId="89" applyNumberFormat="1" applyFont="1" applyFill="1" applyBorder="1" applyAlignment="1" applyProtection="1">
      <alignment vertical="center"/>
      <protection locked="0"/>
    </xf>
    <xf numFmtId="0" fontId="18" fillId="14" borderId="0" xfId="89" applyNumberFormat="1" applyFont="1" applyFill="1" applyBorder="1" applyAlignment="1" applyProtection="1">
      <alignment vertical="center"/>
      <protection locked="0"/>
    </xf>
    <xf numFmtId="0" fontId="18" fillId="14" borderId="14" xfId="89" applyNumberFormat="1" applyFont="1" applyFill="1" applyBorder="1" applyAlignment="1" applyProtection="1">
      <alignment vertical="center"/>
      <protection locked="0"/>
    </xf>
    <xf numFmtId="0" fontId="18" fillId="13" borderId="22" xfId="89" applyNumberFormat="1" applyFont="1" applyFill="1" applyBorder="1" applyAlignment="1" applyProtection="1">
      <alignment vertical="center"/>
      <protection locked="0"/>
    </xf>
    <xf numFmtId="0" fontId="18" fillId="13" borderId="23" xfId="89" applyNumberFormat="1" applyFont="1" applyFill="1" applyBorder="1" applyAlignment="1" applyProtection="1">
      <alignment vertical="center"/>
      <protection locked="0"/>
    </xf>
    <xf numFmtId="0" fontId="28" fillId="0" borderId="22" xfId="0" applyFont="1" applyBorder="1" applyAlignment="1" applyProtection="1">
      <alignment vertical="center"/>
    </xf>
    <xf numFmtId="0" fontId="28" fillId="14" borderId="23" xfId="0" applyFont="1" applyFill="1" applyBorder="1" applyAlignment="1" applyProtection="1">
      <alignment vertical="center"/>
    </xf>
    <xf numFmtId="0" fontId="18" fillId="14" borderId="24" xfId="89" applyNumberFormat="1" applyFont="1" applyFill="1" applyBorder="1" applyAlignment="1" applyProtection="1">
      <alignment vertical="center"/>
      <protection locked="0"/>
    </xf>
    <xf numFmtId="0" fontId="18" fillId="14" borderId="23" xfId="89" applyNumberFormat="1" applyFont="1" applyFill="1" applyBorder="1" applyAlignment="1" applyProtection="1">
      <alignment vertical="center"/>
      <protection locked="0"/>
    </xf>
    <xf numFmtId="0" fontId="28" fillId="14" borderId="0" xfId="0" applyFont="1" applyFill="1" applyAlignment="1" applyProtection="1">
      <alignment vertical="center"/>
      <protection locked="0"/>
    </xf>
    <xf numFmtId="0" fontId="25" fillId="0" borderId="93" xfId="0" applyFont="1" applyBorder="1" applyAlignment="1">
      <alignment vertical="center"/>
    </xf>
    <xf numFmtId="0" fontId="25" fillId="0" borderId="94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horizontal="left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0" fontId="28" fillId="14" borderId="0" xfId="0" applyFont="1" applyFill="1" applyBorder="1"/>
    <xf numFmtId="0" fontId="32" fillId="14" borderId="0" xfId="0" applyFont="1" applyFill="1" applyBorder="1"/>
    <xf numFmtId="0" fontId="32" fillId="14" borderId="0" xfId="0" applyFont="1" applyFill="1" applyBorder="1" applyAlignment="1"/>
    <xf numFmtId="0" fontId="28" fillId="14" borderId="0" xfId="0" applyFont="1" applyFill="1"/>
    <xf numFmtId="167" fontId="33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6" fillId="14" borderId="0" xfId="89" applyNumberFormat="1" applyFont="1" applyFill="1" applyBorder="1" applyAlignment="1" applyProtection="1">
      <protection hidden="1"/>
    </xf>
    <xf numFmtId="0" fontId="16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6" fillId="14" borderId="0" xfId="89" applyNumberFormat="1" applyFont="1" applyFill="1" applyBorder="1" applyAlignment="1" applyProtection="1">
      <alignment horizontal="center" wrapText="1"/>
      <protection hidden="1"/>
    </xf>
    <xf numFmtId="0" fontId="16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6" fillId="19" borderId="1" xfId="0" applyFont="1" applyFill="1" applyBorder="1" applyAlignment="1">
      <alignment horizontal="center"/>
    </xf>
    <xf numFmtId="49" fontId="16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28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28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3" fillId="17" borderId="36" xfId="0" applyFont="1" applyFill="1" applyBorder="1" applyAlignment="1">
      <alignment horizontal="left" vertical="center"/>
    </xf>
    <xf numFmtId="0" fontId="33" fillId="17" borderId="60" xfId="0" applyFont="1" applyFill="1" applyBorder="1" applyAlignment="1">
      <alignment horizontal="left" vertical="center"/>
    </xf>
    <xf numFmtId="0" fontId="33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6" fillId="14" borderId="15" xfId="89" applyNumberFormat="1" applyFont="1" applyFill="1" applyBorder="1" applyAlignment="1" applyProtection="1">
      <alignment horizontal="left" vertical="center"/>
      <protection hidden="1"/>
    </xf>
    <xf numFmtId="49" fontId="16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18" fillId="13" borderId="20" xfId="89" applyNumberFormat="1" applyFont="1" applyFill="1" applyBorder="1" applyAlignment="1" applyProtection="1">
      <protection locked="0"/>
    </xf>
    <xf numFmtId="0" fontId="28" fillId="0" borderId="20" xfId="0" applyFont="1" applyBorder="1" applyProtection="1"/>
    <xf numFmtId="0" fontId="18" fillId="13" borderId="13" xfId="89" applyNumberFormat="1" applyFont="1" applyFill="1" applyBorder="1" applyAlignment="1" applyProtection="1">
      <protection locked="0"/>
    </xf>
    <xf numFmtId="0" fontId="28" fillId="0" borderId="95" xfId="0" applyFont="1" applyBorder="1" applyProtection="1"/>
    <xf numFmtId="0" fontId="2" fillId="14" borderId="0" xfId="0" applyFont="1" applyFill="1" applyAlignment="1">
      <alignment horizontal="left"/>
    </xf>
    <xf numFmtId="0" fontId="19" fillId="13" borderId="15" xfId="89" applyNumberFormat="1" applyFont="1" applyFill="1" applyBorder="1" applyAlignment="1" applyProtection="1">
      <alignment horizontal="left"/>
      <protection locked="0"/>
    </xf>
    <xf numFmtId="0" fontId="20" fillId="13" borderId="15" xfId="89" applyNumberFormat="1" applyFont="1" applyFill="1" applyBorder="1" applyAlignment="1" applyProtection="1">
      <alignment horizontal="left"/>
      <protection locked="0"/>
    </xf>
    <xf numFmtId="0" fontId="20" fillId="13" borderId="14" xfId="89" applyNumberFormat="1" applyFont="1" applyFill="1" applyBorder="1" applyAlignment="1" applyProtection="1">
      <protection locked="0"/>
    </xf>
    <xf numFmtId="0" fontId="21" fillId="13" borderId="14" xfId="89" applyNumberFormat="1" applyFont="1" applyFill="1" applyBorder="1" applyAlignment="1" applyProtection="1">
      <protection locked="0"/>
    </xf>
    <xf numFmtId="0" fontId="20" fillId="13" borderId="15" xfId="89" applyNumberFormat="1" applyFont="1" applyFill="1" applyBorder="1" applyAlignment="1" applyProtection="1">
      <protection locked="0"/>
    </xf>
    <xf numFmtId="0" fontId="21" fillId="13" borderId="22" xfId="89" applyNumberFormat="1" applyFont="1" applyFill="1" applyBorder="1" applyAlignment="1" applyProtection="1">
      <protection locked="0"/>
    </xf>
    <xf numFmtId="0" fontId="35" fillId="0" borderId="22" xfId="0" applyFont="1" applyBorder="1" applyProtection="1"/>
    <xf numFmtId="0" fontId="21" fillId="13" borderId="24" xfId="89" applyNumberFormat="1" applyFont="1" applyFill="1" applyBorder="1" applyAlignment="1" applyProtection="1">
      <protection locked="0"/>
    </xf>
    <xf numFmtId="0" fontId="35" fillId="14" borderId="24" xfId="0" applyFont="1" applyFill="1" applyBorder="1" applyProtection="1"/>
    <xf numFmtId="49" fontId="36" fillId="15" borderId="2" xfId="0" applyNumberFormat="1" applyFont="1" applyFill="1" applyBorder="1" applyAlignment="1">
      <alignment horizontal="center" vertical="center" wrapText="1"/>
    </xf>
    <xf numFmtId="0" fontId="28" fillId="18" borderId="45" xfId="0" applyFont="1" applyFill="1" applyBorder="1" applyAlignment="1">
      <alignment horizontal="left" vertical="center" wrapText="1"/>
    </xf>
    <xf numFmtId="42" fontId="31" fillId="15" borderId="2" xfId="72" applyFont="1" applyFill="1" applyBorder="1" applyAlignment="1">
      <alignment vertical="center" wrapText="1"/>
    </xf>
    <xf numFmtId="49" fontId="13" fillId="14" borderId="15" xfId="89" applyNumberFormat="1" applyFont="1" applyFill="1" applyBorder="1" applyAlignment="1" applyProtection="1">
      <alignment horizontal="left" vertical="center"/>
      <protection locked="0"/>
    </xf>
    <xf numFmtId="1" fontId="28" fillId="14" borderId="11" xfId="0" applyNumberFormat="1" applyFont="1" applyFill="1" applyBorder="1" applyAlignment="1">
      <alignment horizontal="center" vertical="center"/>
    </xf>
    <xf numFmtId="1" fontId="28" fillId="14" borderId="63" xfId="0" applyNumberFormat="1" applyFont="1" applyFill="1" applyBorder="1" applyAlignment="1">
      <alignment horizontal="center" vertical="center"/>
    </xf>
    <xf numFmtId="1" fontId="28" fillId="14" borderId="64" xfId="0" applyNumberFormat="1" applyFont="1" applyFill="1" applyBorder="1" applyAlignment="1">
      <alignment horizontal="center" vertical="center"/>
    </xf>
    <xf numFmtId="1" fontId="28" fillId="14" borderId="65" xfId="0" applyNumberFormat="1" applyFont="1" applyFill="1" applyBorder="1" applyAlignment="1">
      <alignment horizontal="center" vertical="center"/>
    </xf>
    <xf numFmtId="1" fontId="28" fillId="14" borderId="66" xfId="0" applyNumberFormat="1" applyFont="1" applyFill="1" applyBorder="1" applyAlignment="1">
      <alignment horizontal="center" vertical="center"/>
    </xf>
    <xf numFmtId="1" fontId="28" fillId="14" borderId="67" xfId="0" applyNumberFormat="1" applyFont="1" applyFill="1" applyBorder="1" applyAlignment="1">
      <alignment horizontal="center" vertical="center"/>
    </xf>
    <xf numFmtId="1" fontId="28" fillId="14" borderId="3" xfId="0" applyNumberFormat="1" applyFont="1" applyFill="1" applyBorder="1" applyAlignment="1">
      <alignment horizontal="center" vertical="center"/>
    </xf>
    <xf numFmtId="1" fontId="28" fillId="14" borderId="68" xfId="0" applyNumberFormat="1" applyFont="1" applyFill="1" applyBorder="1" applyAlignment="1">
      <alignment horizontal="center" vertical="center"/>
    </xf>
    <xf numFmtId="167" fontId="33" fillId="17" borderId="37" xfId="0" applyNumberFormat="1" applyFont="1" applyFill="1" applyBorder="1" applyAlignment="1">
      <alignment vertical="center" wrapText="1"/>
    </xf>
    <xf numFmtId="167" fontId="33" fillId="17" borderId="39" xfId="0" applyNumberFormat="1" applyFont="1" applyFill="1" applyBorder="1" applyAlignment="1">
      <alignment vertical="center" wrapText="1"/>
    </xf>
    <xf numFmtId="2" fontId="25" fillId="0" borderId="88" xfId="0" applyNumberFormat="1" applyFont="1" applyBorder="1" applyAlignment="1">
      <alignment vertical="center" wrapText="1"/>
    </xf>
    <xf numFmtId="0" fontId="0" fillId="0" borderId="0" xfId="0" applyAlignment="1">
      <alignment vertical="top"/>
    </xf>
    <xf numFmtId="0" fontId="2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4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3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3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2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4" fillId="14" borderId="32" xfId="85" applyFont="1" applyFill="1" applyBorder="1" applyAlignment="1">
      <alignment horizontal="center" vertical="center"/>
    </xf>
    <xf numFmtId="0" fontId="44" fillId="14" borderId="40" xfId="85" applyFont="1" applyFill="1" applyBorder="1" applyAlignment="1">
      <alignment horizontal="center" vertical="center"/>
    </xf>
    <xf numFmtId="0" fontId="44" fillId="14" borderId="69" xfId="85" applyFont="1" applyFill="1" applyBorder="1" applyAlignment="1">
      <alignment horizontal="center" vertical="center"/>
    </xf>
    <xf numFmtId="0" fontId="44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3" fillId="21" borderId="60" xfId="0" applyFont="1" applyFill="1" applyBorder="1" applyAlignment="1">
      <alignment vertical="center"/>
    </xf>
    <xf numFmtId="0" fontId="44" fillId="14" borderId="0" xfId="85" applyFont="1" applyFill="1" applyAlignment="1">
      <alignment horizontal="center" vertical="center"/>
    </xf>
    <xf numFmtId="49" fontId="44" fillId="14" borderId="0" xfId="85" applyNumberFormat="1" applyFont="1" applyFill="1" applyAlignment="1">
      <alignment horizontal="center" vertical="center"/>
    </xf>
    <xf numFmtId="0" fontId="44" fillId="14" borderId="0" xfId="85" applyFont="1" applyFill="1"/>
    <xf numFmtId="0" fontId="44" fillId="14" borderId="33" xfId="85" applyFont="1" applyFill="1" applyBorder="1" applyAlignment="1">
      <alignment horizontal="center" vertical="center"/>
    </xf>
    <xf numFmtId="49" fontId="44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28" fillId="0" borderId="5" xfId="0" applyNumberFormat="1" applyFont="1" applyBorder="1" applyAlignment="1">
      <alignment vertical="center" wrapText="1"/>
    </xf>
    <xf numFmtId="0" fontId="25" fillId="14" borderId="21" xfId="0" applyFont="1" applyFill="1" applyBorder="1" applyAlignment="1">
      <alignment horizontal="center" vertical="center" wrapText="1"/>
    </xf>
    <xf numFmtId="0" fontId="13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4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5" fillId="14" borderId="23" xfId="0" applyFont="1" applyFill="1" applyBorder="1" applyAlignment="1">
      <alignment horizontal="center" vertical="center" wrapText="1"/>
    </xf>
    <xf numFmtId="4" fontId="28" fillId="0" borderId="4" xfId="0" applyNumberFormat="1" applyFont="1" applyBorder="1" applyAlignment="1">
      <alignment vertical="center" wrapText="1"/>
    </xf>
    <xf numFmtId="42" fontId="29" fillId="0" borderId="19" xfId="72" applyFont="1" applyBorder="1" applyAlignment="1">
      <alignment vertical="center"/>
    </xf>
    <xf numFmtId="42" fontId="29" fillId="0" borderId="7" xfId="72" applyFont="1" applyBorder="1" applyAlignment="1">
      <alignment vertical="center"/>
    </xf>
    <xf numFmtId="42" fontId="25" fillId="0" borderId="89" xfId="72" applyFont="1" applyBorder="1" applyAlignment="1">
      <alignment vertical="center"/>
    </xf>
    <xf numFmtId="42" fontId="25" fillId="14" borderId="21" xfId="72" applyFont="1" applyFill="1" applyBorder="1" applyAlignment="1">
      <alignment vertical="center"/>
    </xf>
    <xf numFmtId="42" fontId="13" fillId="14" borderId="0" xfId="72" applyFont="1" applyFill="1" applyBorder="1" applyAlignment="1" applyProtection="1">
      <alignment vertical="center"/>
      <protection locked="0"/>
    </xf>
    <xf numFmtId="42" fontId="14" fillId="14" borderId="0" xfId="72" applyFont="1" applyFill="1" applyBorder="1" applyAlignment="1" applyProtection="1">
      <alignment vertical="center"/>
      <protection locked="0"/>
    </xf>
    <xf numFmtId="42" fontId="25" fillId="14" borderId="23" xfId="72" applyFont="1" applyFill="1" applyBorder="1" applyAlignment="1">
      <alignment vertical="center"/>
    </xf>
    <xf numFmtId="42" fontId="25" fillId="14" borderId="0" xfId="72" applyFont="1" applyFill="1" applyAlignment="1">
      <alignment vertical="center"/>
    </xf>
    <xf numFmtId="0" fontId="0" fillId="0" borderId="0" xfId="0" applyNumberFormat="1" applyAlignment="1">
      <alignment vertical="top"/>
    </xf>
    <xf numFmtId="4" fontId="25" fillId="0" borderId="105" xfId="0" applyNumberFormat="1" applyFont="1" applyBorder="1" applyAlignment="1">
      <alignment vertical="center"/>
    </xf>
    <xf numFmtId="4" fontId="25" fillId="0" borderId="106" xfId="0" applyNumberFormat="1" applyFont="1" applyBorder="1" applyAlignment="1">
      <alignment vertical="center"/>
    </xf>
    <xf numFmtId="4" fontId="25" fillId="0" borderId="104" xfId="0" applyNumberFormat="1" applyFont="1" applyBorder="1" applyAlignment="1">
      <alignment vertical="center"/>
    </xf>
    <xf numFmtId="0" fontId="45" fillId="0" borderId="1" xfId="0" applyFont="1" applyBorder="1" applyAlignment="1" applyProtection="1">
      <alignment horizontal="center" vertical="center" wrapText="1"/>
      <protection hidden="1"/>
    </xf>
    <xf numFmtId="0" fontId="46" fillId="0" borderId="1" xfId="89" applyFont="1" applyBorder="1" applyAlignment="1" applyProtection="1">
      <alignment horizontal="center" vertical="center" wrapText="1"/>
      <protection hidden="1"/>
    </xf>
    <xf numFmtId="0" fontId="46" fillId="0" borderId="36" xfId="89" applyFont="1" applyBorder="1" applyAlignment="1" applyProtection="1">
      <alignment horizontal="center" vertical="center" wrapText="1"/>
      <protection hidden="1"/>
    </xf>
    <xf numFmtId="0" fontId="27" fillId="0" borderId="33" xfId="0" applyFont="1" applyBorder="1"/>
    <xf numFmtId="49" fontId="27" fillId="0" borderId="33" xfId="0" applyNumberFormat="1" applyFont="1" applyBorder="1" applyAlignment="1">
      <alignment horizontal="right"/>
    </xf>
    <xf numFmtId="0" fontId="27" fillId="0" borderId="33" xfId="0" applyFont="1" applyBorder="1" applyAlignment="1">
      <alignment horizontal="right"/>
    </xf>
    <xf numFmtId="41" fontId="0" fillId="0" borderId="0" xfId="106" applyFont="1"/>
    <xf numFmtId="41" fontId="47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4" fillId="0" borderId="0" xfId="26" applyNumberFormat="1" applyFont="1"/>
    <xf numFmtId="0" fontId="48" fillId="0" borderId="0" xfId="108"/>
    <xf numFmtId="0" fontId="49" fillId="0" borderId="7" xfId="0" applyFont="1" applyBorder="1" applyAlignment="1">
      <alignment vertical="center"/>
    </xf>
    <xf numFmtId="0" fontId="50" fillId="0" borderId="63" xfId="0" applyFont="1" applyBorder="1" applyAlignment="1">
      <alignment vertical="center"/>
    </xf>
    <xf numFmtId="0" fontId="49" fillId="0" borderId="7" xfId="0" applyFont="1" applyBorder="1" applyAlignment="1">
      <alignment vertical="center" wrapText="1"/>
    </xf>
    <xf numFmtId="0" fontId="28" fillId="14" borderId="0" xfId="0" applyFont="1" applyFill="1" applyBorder="1" applyAlignment="1">
      <alignment vertical="center"/>
    </xf>
    <xf numFmtId="42" fontId="33" fillId="21" borderId="60" xfId="72" applyFont="1" applyFill="1" applyBorder="1" applyAlignment="1">
      <alignment vertical="center"/>
    </xf>
    <xf numFmtId="0" fontId="33" fillId="21" borderId="2" xfId="0" applyFont="1" applyFill="1" applyBorder="1" applyAlignment="1">
      <alignment vertical="center"/>
    </xf>
    <xf numFmtId="0" fontId="28" fillId="14" borderId="83" xfId="0" applyFont="1" applyFill="1" applyBorder="1" applyAlignment="1">
      <alignment vertical="center"/>
    </xf>
    <xf numFmtId="0" fontId="28" fillId="14" borderId="81" xfId="0" applyFont="1" applyFill="1" applyBorder="1" applyAlignment="1">
      <alignment vertical="center"/>
    </xf>
    <xf numFmtId="0" fontId="28" fillId="14" borderId="0" xfId="0" applyFont="1" applyFill="1" applyBorder="1" applyAlignment="1">
      <alignment horizontal="left" vertical="center"/>
    </xf>
    <xf numFmtId="0" fontId="28" fillId="14" borderId="83" xfId="0" applyFont="1" applyFill="1" applyBorder="1" applyAlignment="1">
      <alignment horizontal="left" vertical="center"/>
    </xf>
    <xf numFmtId="0" fontId="28" fillId="14" borderId="81" xfId="0" applyFont="1" applyFill="1" applyBorder="1" applyAlignment="1">
      <alignment horizontal="left" vertical="center"/>
    </xf>
    <xf numFmtId="0" fontId="28" fillId="0" borderId="86" xfId="0" applyFont="1" applyBorder="1" applyAlignment="1">
      <alignment vertical="center"/>
    </xf>
    <xf numFmtId="0" fontId="50" fillId="0" borderId="63" xfId="0" applyFont="1" applyBorder="1" applyAlignment="1">
      <alignment vertical="center" wrapText="1"/>
    </xf>
    <xf numFmtId="4" fontId="28" fillId="0" borderId="14" xfId="0" applyNumberFormat="1" applyFont="1" applyBorder="1" applyAlignment="1">
      <alignment vertical="center" wrapText="1"/>
    </xf>
    <xf numFmtId="0" fontId="49" fillId="0" borderId="19" xfId="0" applyFont="1" applyBorder="1" applyAlignment="1">
      <alignment vertical="center" wrapText="1"/>
    </xf>
    <xf numFmtId="4" fontId="28" fillId="0" borderId="107" xfId="0" applyNumberFormat="1" applyFont="1" applyBorder="1" applyAlignment="1">
      <alignment horizontal="center" vertical="center"/>
    </xf>
    <xf numFmtId="4" fontId="28" fillId="0" borderId="108" xfId="0" applyNumberFormat="1" applyFont="1" applyBorder="1" applyAlignment="1">
      <alignment vertical="center" wrapText="1"/>
    </xf>
    <xf numFmtId="1" fontId="28" fillId="14" borderId="78" xfId="0" applyNumberFormat="1" applyFont="1" applyFill="1" applyBorder="1" applyAlignment="1">
      <alignment horizontal="center" vertical="center"/>
    </xf>
    <xf numFmtId="1" fontId="28" fillId="14" borderId="21" xfId="0" applyNumberFormat="1" applyFont="1" applyFill="1" applyBorder="1" applyAlignment="1">
      <alignment horizontal="center" vertical="center"/>
    </xf>
    <xf numFmtId="42" fontId="29" fillId="0" borderId="109" xfId="72" applyFont="1" applyBorder="1" applyAlignment="1">
      <alignment vertical="center"/>
    </xf>
    <xf numFmtId="4" fontId="25" fillId="0" borderId="110" xfId="0" applyNumberFormat="1" applyFont="1" applyBorder="1" applyAlignment="1">
      <alignment vertical="center"/>
    </xf>
    <xf numFmtId="4" fontId="25" fillId="0" borderId="73" xfId="0" applyNumberFormat="1" applyFont="1" applyBorder="1" applyAlignment="1">
      <alignment vertical="center"/>
    </xf>
    <xf numFmtId="4" fontId="25" fillId="0" borderId="76" xfId="0" applyNumberFormat="1" applyFont="1" applyBorder="1" applyAlignment="1">
      <alignment vertical="center"/>
    </xf>
    <xf numFmtId="4" fontId="28" fillId="0" borderId="111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vertical="center" wrapText="1"/>
    </xf>
    <xf numFmtId="42" fontId="29" fillId="0" borderId="22" xfId="72" applyFont="1" applyBorder="1" applyAlignment="1">
      <alignment vertical="center"/>
    </xf>
    <xf numFmtId="4" fontId="28" fillId="0" borderId="13" xfId="0" applyNumberFormat="1" applyFont="1" applyBorder="1" applyAlignment="1">
      <alignment vertical="center" wrapText="1"/>
    </xf>
    <xf numFmtId="4" fontId="51" fillId="0" borderId="13" xfId="0" applyNumberFormat="1" applyFont="1" applyBorder="1" applyAlignment="1">
      <alignment vertical="center" wrapText="1"/>
    </xf>
    <xf numFmtId="4" fontId="51" fillId="0" borderId="14" xfId="0" applyNumberFormat="1" applyFont="1" applyBorder="1" applyAlignment="1">
      <alignment vertical="center" wrapText="1"/>
    </xf>
    <xf numFmtId="4" fontId="51" fillId="0" borderId="24" xfId="0" applyNumberFormat="1" applyFont="1" applyBorder="1" applyAlignment="1">
      <alignment vertical="center" wrapText="1"/>
    </xf>
    <xf numFmtId="1" fontId="28" fillId="14" borderId="112" xfId="0" applyNumberFormat="1" applyFont="1" applyFill="1" applyBorder="1" applyAlignment="1">
      <alignment horizontal="center" vertical="center"/>
    </xf>
    <xf numFmtId="1" fontId="28" fillId="14" borderId="113" xfId="0" applyNumberFormat="1" applyFont="1" applyFill="1" applyBorder="1" applyAlignment="1">
      <alignment horizontal="center" vertical="center"/>
    </xf>
    <xf numFmtId="167" fontId="52" fillId="15" borderId="1" xfId="0" applyNumberFormat="1" applyFont="1" applyFill="1" applyBorder="1" applyAlignment="1">
      <alignment horizontal="center" vertical="center" wrapText="1"/>
    </xf>
    <xf numFmtId="167" fontId="53" fillId="15" borderId="1" xfId="0" applyNumberFormat="1" applyFont="1" applyFill="1" applyBorder="1" applyAlignment="1">
      <alignment horizontal="center" vertical="center" wrapText="1"/>
    </xf>
    <xf numFmtId="0" fontId="53" fillId="21" borderId="36" xfId="0" applyFont="1" applyFill="1" applyBorder="1" applyAlignment="1">
      <alignment vertical="center"/>
    </xf>
    <xf numFmtId="2" fontId="53" fillId="21" borderId="1" xfId="0" applyNumberFormat="1" applyFont="1" applyFill="1" applyBorder="1" applyAlignment="1">
      <alignment horizontal="left" vertical="center" wrapText="1"/>
    </xf>
    <xf numFmtId="1" fontId="28" fillId="14" borderId="66" xfId="0" applyNumberFormat="1" applyFont="1" applyFill="1" applyBorder="1" applyAlignment="1">
      <alignment horizontal="center" vertical="center" wrapText="1"/>
    </xf>
    <xf numFmtId="1" fontId="28" fillId="14" borderId="113" xfId="0" applyNumberFormat="1" applyFont="1" applyFill="1" applyBorder="1" applyAlignment="1">
      <alignment horizontal="justify" vertical="center" wrapText="1"/>
    </xf>
    <xf numFmtId="1" fontId="28" fillId="14" borderId="66" xfId="0" applyNumberFormat="1" applyFont="1" applyFill="1" applyBorder="1" applyAlignment="1">
      <alignment horizontal="justify" vertical="center" wrapText="1"/>
    </xf>
    <xf numFmtId="1" fontId="28" fillId="14" borderId="67" xfId="0" applyNumberFormat="1" applyFont="1" applyFill="1" applyBorder="1" applyAlignment="1">
      <alignment horizontal="justify" vertical="center" wrapText="1"/>
    </xf>
    <xf numFmtId="0" fontId="52" fillId="21" borderId="60" xfId="0" applyFont="1" applyFill="1" applyBorder="1" applyAlignment="1">
      <alignment vertical="center"/>
    </xf>
    <xf numFmtId="0" fontId="52" fillId="21" borderId="60" xfId="0" applyFont="1" applyFill="1" applyBorder="1" applyAlignment="1">
      <alignment vertical="center" wrapText="1"/>
    </xf>
    <xf numFmtId="0" fontId="52" fillId="21" borderId="1" xfId="0" applyFont="1" applyFill="1" applyBorder="1" applyAlignment="1">
      <alignment horizontal="left" vertical="center"/>
    </xf>
    <xf numFmtId="1" fontId="54" fillId="0" borderId="107" xfId="0" applyNumberFormat="1" applyFont="1" applyBorder="1" applyAlignment="1">
      <alignment horizontal="center" vertical="center"/>
    </xf>
    <xf numFmtId="4" fontId="54" fillId="0" borderId="4" xfId="0" applyNumberFormat="1" applyFont="1" applyBorder="1" applyAlignment="1">
      <alignment vertical="center" wrapText="1"/>
    </xf>
    <xf numFmtId="0" fontId="54" fillId="0" borderId="18" xfId="106" applyNumberFormat="1" applyFont="1" applyBorder="1" applyAlignment="1">
      <alignment horizontal="center" vertical="center"/>
    </xf>
    <xf numFmtId="4" fontId="54" fillId="0" borderId="18" xfId="0" applyNumberFormat="1" applyFont="1" applyBorder="1" applyAlignment="1">
      <alignment horizontal="center" vertical="center"/>
    </xf>
    <xf numFmtId="1" fontId="54" fillId="0" borderId="18" xfId="0" applyNumberFormat="1" applyFont="1" applyBorder="1" applyAlignment="1">
      <alignment horizontal="center" vertical="center"/>
    </xf>
    <xf numFmtId="1" fontId="54" fillId="0" borderId="111" xfId="0" applyNumberFormat="1" applyFont="1" applyBorder="1" applyAlignment="1">
      <alignment horizontal="center" vertical="center"/>
    </xf>
    <xf numFmtId="4" fontId="54" fillId="0" borderId="24" xfId="0" applyNumberFormat="1" applyFont="1" applyBorder="1" applyAlignment="1">
      <alignment vertical="center" wrapText="1"/>
    </xf>
    <xf numFmtId="0" fontId="54" fillId="0" borderId="111" xfId="106" applyNumberFormat="1" applyFont="1" applyBorder="1" applyAlignment="1">
      <alignment horizontal="center" vertical="center"/>
    </xf>
    <xf numFmtId="4" fontId="54" fillId="0" borderId="111" xfId="0" applyNumberFormat="1" applyFont="1" applyBorder="1" applyAlignment="1">
      <alignment horizontal="center" vertical="center"/>
    </xf>
    <xf numFmtId="4" fontId="54" fillId="0" borderId="108" xfId="0" applyNumberFormat="1" applyFont="1" applyBorder="1" applyAlignment="1">
      <alignment vertical="center" wrapText="1"/>
    </xf>
    <xf numFmtId="0" fontId="54" fillId="0" borderId="107" xfId="106" applyNumberFormat="1" applyFont="1" applyBorder="1" applyAlignment="1">
      <alignment horizontal="center" vertical="center"/>
    </xf>
    <xf numFmtId="4" fontId="54" fillId="0" borderId="107" xfId="0" applyNumberFormat="1" applyFont="1" applyBorder="1" applyAlignment="1">
      <alignment horizontal="center" vertical="center"/>
    </xf>
    <xf numFmtId="1" fontId="54" fillId="0" borderId="88" xfId="0" applyNumberFormat="1" applyFont="1" applyBorder="1" applyAlignment="1">
      <alignment horizontal="center" vertical="center"/>
    </xf>
    <xf numFmtId="0" fontId="54" fillId="0" borderId="88" xfId="0" applyFont="1" applyBorder="1" applyAlignment="1">
      <alignment vertical="center" wrapText="1"/>
    </xf>
    <xf numFmtId="49" fontId="54" fillId="0" borderId="88" xfId="0" applyNumberFormat="1" applyFont="1" applyBorder="1" applyAlignment="1">
      <alignment horizontal="center" vertical="center"/>
    </xf>
    <xf numFmtId="0" fontId="54" fillId="0" borderId="88" xfId="0" applyFont="1" applyBorder="1" applyAlignment="1">
      <alignment horizontal="center" vertical="center"/>
    </xf>
    <xf numFmtId="0" fontId="54" fillId="14" borderId="21" xfId="0" applyFont="1" applyFill="1" applyBorder="1" applyAlignment="1">
      <alignment horizontal="center" vertical="center"/>
    </xf>
    <xf numFmtId="0" fontId="54" fillId="14" borderId="21" xfId="0" applyFont="1" applyFill="1" applyBorder="1" applyAlignment="1">
      <alignment horizontal="center" vertical="center" wrapText="1"/>
    </xf>
    <xf numFmtId="0" fontId="54" fillId="14" borderId="20" xfId="0" applyFont="1" applyFill="1" applyBorder="1" applyAlignment="1">
      <alignment vertical="center" wrapText="1"/>
    </xf>
    <xf numFmtId="0" fontId="54" fillId="14" borderId="21" xfId="0" applyFont="1" applyFill="1" applyBorder="1" applyAlignment="1">
      <alignment vertical="center"/>
    </xf>
    <xf numFmtId="0" fontId="54" fillId="14" borderId="21" xfId="0" applyFont="1" applyFill="1" applyBorder="1" applyAlignment="1">
      <alignment vertical="center" wrapText="1"/>
    </xf>
    <xf numFmtId="49" fontId="55" fillId="14" borderId="0" xfId="89" applyNumberFormat="1" applyFont="1" applyFill="1" applyBorder="1" applyAlignment="1" applyProtection="1">
      <alignment horizontal="left" vertical="center"/>
      <protection locked="0"/>
    </xf>
    <xf numFmtId="49" fontId="5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55" fillId="14" borderId="15" xfId="89" applyNumberFormat="1" applyFont="1" applyFill="1" applyBorder="1" applyAlignment="1" applyProtection="1">
      <alignment vertical="center" wrapText="1"/>
      <protection locked="0"/>
    </xf>
    <xf numFmtId="0" fontId="55" fillId="14" borderId="0" xfId="89" applyNumberFormat="1" applyFont="1" applyFill="1" applyBorder="1" applyAlignment="1" applyProtection="1">
      <alignment vertical="center"/>
      <protection locked="0"/>
    </xf>
    <xf numFmtId="0" fontId="55" fillId="14" borderId="0" xfId="89" applyNumberFormat="1" applyFont="1" applyFill="1" applyBorder="1" applyAlignment="1" applyProtection="1">
      <alignment vertical="center" wrapText="1"/>
      <protection locked="0"/>
    </xf>
    <xf numFmtId="0" fontId="44" fillId="14" borderId="0" xfId="89" applyNumberFormat="1" applyFont="1" applyFill="1" applyBorder="1" applyAlignment="1" applyProtection="1">
      <alignment horizontal="left" vertical="center"/>
      <protection locked="0"/>
    </xf>
    <xf numFmtId="0" fontId="44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44" fillId="14" borderId="15" xfId="89" applyNumberFormat="1" applyFont="1" applyFill="1" applyBorder="1" applyAlignment="1" applyProtection="1">
      <alignment vertical="center" wrapText="1"/>
      <protection locked="0"/>
    </xf>
    <xf numFmtId="0" fontId="44" fillId="14" borderId="0" xfId="89" applyNumberFormat="1" applyFont="1" applyFill="1" applyBorder="1" applyAlignment="1" applyProtection="1">
      <alignment vertical="center"/>
      <protection locked="0"/>
    </xf>
    <xf numFmtId="0" fontId="44" fillId="14" borderId="0" xfId="89" applyNumberFormat="1" applyFont="1" applyFill="1" applyBorder="1" applyAlignment="1" applyProtection="1">
      <alignment vertical="center" wrapText="1"/>
      <protection locked="0"/>
    </xf>
    <xf numFmtId="0" fontId="54" fillId="14" borderId="23" xfId="0" applyFont="1" applyFill="1" applyBorder="1" applyAlignment="1">
      <alignment horizontal="center" vertical="center"/>
    </xf>
    <xf numFmtId="0" fontId="54" fillId="14" borderId="23" xfId="0" applyFont="1" applyFill="1" applyBorder="1" applyAlignment="1">
      <alignment horizontal="center" vertical="center" wrapText="1"/>
    </xf>
    <xf numFmtId="0" fontId="54" fillId="14" borderId="22" xfId="0" applyFont="1" applyFill="1" applyBorder="1" applyAlignment="1">
      <alignment vertical="center" wrapText="1"/>
    </xf>
    <xf numFmtId="0" fontId="54" fillId="14" borderId="23" xfId="0" applyFont="1" applyFill="1" applyBorder="1" applyAlignment="1">
      <alignment vertical="center"/>
    </xf>
    <xf numFmtId="0" fontId="54" fillId="14" borderId="23" xfId="0" applyFont="1" applyFill="1" applyBorder="1" applyAlignment="1">
      <alignment vertical="center" wrapText="1"/>
    </xf>
    <xf numFmtId="1" fontId="54" fillId="14" borderId="0" xfId="0" applyNumberFormat="1" applyFont="1" applyFill="1" applyAlignment="1">
      <alignment horizontal="center" vertical="center"/>
    </xf>
    <xf numFmtId="0" fontId="54" fillId="14" borderId="0" xfId="0" applyFont="1" applyFill="1" applyAlignment="1">
      <alignment vertical="center" wrapText="1"/>
    </xf>
    <xf numFmtId="49" fontId="54" fillId="14" borderId="0" xfId="0" applyNumberFormat="1" applyFont="1" applyFill="1" applyAlignment="1">
      <alignment horizontal="center" vertical="center"/>
    </xf>
    <xf numFmtId="0" fontId="54" fillId="14" borderId="0" xfId="0" applyFont="1" applyFill="1" applyAlignment="1">
      <alignment horizontal="center" vertical="center"/>
    </xf>
    <xf numFmtId="1" fontId="28" fillId="14" borderId="112" xfId="0" applyNumberFormat="1" applyFont="1" applyFill="1" applyBorder="1" applyAlignment="1">
      <alignment horizontal="justify" vertical="center" wrapText="1"/>
    </xf>
    <xf numFmtId="1" fontId="28" fillId="14" borderId="65" xfId="0" applyNumberFormat="1" applyFont="1" applyFill="1" applyBorder="1" applyAlignment="1">
      <alignment horizontal="center" vertical="center" wrapText="1"/>
    </xf>
    <xf numFmtId="42" fontId="36" fillId="17" borderId="2" xfId="72" applyFont="1" applyFill="1" applyBorder="1" applyAlignment="1">
      <alignment vertical="center" wrapText="1"/>
    </xf>
    <xf numFmtId="0" fontId="25" fillId="14" borderId="93" xfId="0" applyFont="1" applyFill="1" applyBorder="1" applyAlignment="1">
      <alignment horizontal="center" vertical="center"/>
    </xf>
    <xf numFmtId="0" fontId="25" fillId="14" borderId="96" xfId="0" applyFont="1" applyFill="1" applyBorder="1" applyAlignment="1">
      <alignment horizontal="center" vertical="center"/>
    </xf>
    <xf numFmtId="0" fontId="38" fillId="14" borderId="94" xfId="0" applyFont="1" applyFill="1" applyBorder="1" applyAlignment="1">
      <alignment horizontal="center" vertical="center"/>
    </xf>
    <xf numFmtId="0" fontId="38" fillId="14" borderId="86" xfId="0" applyFont="1" applyFill="1" applyBorder="1" applyAlignment="1">
      <alignment horizontal="center" vertical="center"/>
    </xf>
    <xf numFmtId="0" fontId="39" fillId="14" borderId="94" xfId="0" applyFont="1" applyFill="1" applyBorder="1" applyAlignment="1">
      <alignment horizontal="center" vertical="center"/>
    </xf>
    <xf numFmtId="0" fontId="39" fillId="14" borderId="86" xfId="0" applyFont="1" applyFill="1" applyBorder="1" applyAlignment="1">
      <alignment horizontal="center" vertical="center"/>
    </xf>
    <xf numFmtId="0" fontId="25" fillId="14" borderId="87" xfId="0" applyFont="1" applyFill="1" applyBorder="1" applyAlignment="1">
      <alignment horizontal="center" vertical="center"/>
    </xf>
    <xf numFmtId="0" fontId="25" fillId="14" borderId="97" xfId="0" applyFont="1" applyFill="1" applyBorder="1" applyAlignment="1">
      <alignment horizontal="center" vertical="center"/>
    </xf>
    <xf numFmtId="0" fontId="25" fillId="14" borderId="94" xfId="0" applyFont="1" applyFill="1" applyBorder="1" applyAlignment="1">
      <alignment horizontal="center" vertical="center"/>
    </xf>
    <xf numFmtId="167" fontId="33" fillId="15" borderId="60" xfId="0" applyNumberFormat="1" applyFont="1" applyFill="1" applyBorder="1" applyAlignment="1">
      <alignment horizontal="left" vertical="center" wrapText="1"/>
    </xf>
    <xf numFmtId="167" fontId="33" fillId="15" borderId="2" xfId="0" applyNumberFormat="1" applyFont="1" applyFill="1" applyBorder="1" applyAlignment="1">
      <alignment horizontal="left" vertical="center" wrapText="1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32" fillId="14" borderId="15" xfId="0" applyFont="1" applyFill="1" applyBorder="1" applyAlignment="1" applyProtection="1">
      <alignment horizontal="left"/>
    </xf>
    <xf numFmtId="0" fontId="32" fillId="14" borderId="14" xfId="0" applyFont="1" applyFill="1" applyBorder="1" applyAlignment="1" applyProtection="1">
      <alignment horizontal="left"/>
    </xf>
    <xf numFmtId="167" fontId="42" fillId="15" borderId="20" xfId="0" applyNumberFormat="1" applyFont="1" applyFill="1" applyBorder="1" applyAlignment="1">
      <alignment horizontal="center" vertical="center" wrapText="1"/>
    </xf>
    <xf numFmtId="167" fontId="42" fillId="15" borderId="21" xfId="0" applyNumberFormat="1" applyFont="1" applyFill="1" applyBorder="1" applyAlignment="1">
      <alignment horizontal="center" vertical="center" wrapText="1"/>
    </xf>
    <xf numFmtId="167" fontId="42" fillId="15" borderId="13" xfId="0" applyNumberFormat="1" applyFont="1" applyFill="1" applyBorder="1" applyAlignment="1">
      <alignment horizontal="center" vertical="center" wrapText="1"/>
    </xf>
    <xf numFmtId="167" fontId="42" fillId="15" borderId="22" xfId="0" applyNumberFormat="1" applyFont="1" applyFill="1" applyBorder="1" applyAlignment="1">
      <alignment horizontal="center" vertical="center" wrapText="1"/>
    </xf>
    <xf numFmtId="167" fontId="42" fillId="15" borderId="23" xfId="0" applyNumberFormat="1" applyFont="1" applyFill="1" applyBorder="1" applyAlignment="1">
      <alignment horizontal="center" vertical="center" wrapText="1"/>
    </xf>
    <xf numFmtId="167" fontId="42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6" fillId="19" borderId="36" xfId="0" applyFont="1" applyFill="1" applyBorder="1" applyAlignment="1">
      <alignment horizontal="center" vertical="center"/>
    </xf>
    <xf numFmtId="0" fontId="16" fillId="19" borderId="60" xfId="0" applyFont="1" applyFill="1" applyBorder="1" applyAlignment="1">
      <alignment horizontal="center" vertical="center"/>
    </xf>
    <xf numFmtId="0" fontId="16" fillId="19" borderId="2" xfId="0" applyFont="1" applyFill="1" applyBorder="1" applyAlignment="1">
      <alignment horizontal="center" vertical="center"/>
    </xf>
    <xf numFmtId="167" fontId="33" fillId="15" borderId="20" xfId="0" applyNumberFormat="1" applyFont="1" applyFill="1" applyBorder="1" applyAlignment="1">
      <alignment horizontal="center" vertical="center" wrapText="1"/>
    </xf>
    <xf numFmtId="167" fontId="33" fillId="15" borderId="13" xfId="0" applyNumberFormat="1" applyFont="1" applyFill="1" applyBorder="1" applyAlignment="1">
      <alignment horizontal="center" vertical="center" wrapText="1"/>
    </xf>
    <xf numFmtId="167" fontId="33" fillId="15" borderId="22" xfId="0" applyNumberFormat="1" applyFont="1" applyFill="1" applyBorder="1" applyAlignment="1">
      <alignment horizontal="center" vertical="center" wrapText="1"/>
    </xf>
    <xf numFmtId="167" fontId="33" fillId="15" borderId="24" xfId="0" applyNumberFormat="1" applyFont="1" applyFill="1" applyBorder="1" applyAlignment="1">
      <alignment horizontal="center" vertical="center" wrapText="1"/>
    </xf>
    <xf numFmtId="0" fontId="33" fillId="17" borderId="36" xfId="0" applyFont="1" applyFill="1" applyBorder="1" applyAlignment="1">
      <alignment horizontal="center" vertical="center" wrapText="1"/>
    </xf>
    <xf numFmtId="0" fontId="33" fillId="17" borderId="60" xfId="0" applyFont="1" applyFill="1" applyBorder="1" applyAlignment="1">
      <alignment horizontal="center" vertical="center" wrapText="1"/>
    </xf>
    <xf numFmtId="49" fontId="36" fillId="15" borderId="36" xfId="0" applyNumberFormat="1" applyFont="1" applyFill="1" applyBorder="1" applyAlignment="1">
      <alignment horizontal="center" vertical="center" wrapText="1"/>
    </xf>
    <xf numFmtId="0" fontId="36" fillId="15" borderId="2" xfId="0" applyNumberFormat="1" applyFont="1" applyFill="1" applyBorder="1" applyAlignment="1">
      <alignment horizontal="center" vertical="center" wrapText="1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6" fillId="16" borderId="36" xfId="0" applyFont="1" applyFill="1" applyBorder="1" applyAlignment="1">
      <alignment horizontal="left" vertical="center" wrapText="1"/>
    </xf>
    <xf numFmtId="0" fontId="16" fillId="16" borderId="60" xfId="0" applyFont="1" applyFill="1" applyBorder="1" applyAlignment="1">
      <alignment horizontal="left" vertical="center" wrapText="1"/>
    </xf>
    <xf numFmtId="0" fontId="16" fillId="13" borderId="27" xfId="80" applyFont="1" applyFill="1" applyBorder="1" applyAlignment="1" applyProtection="1">
      <alignment horizontal="center" vertical="center" wrapText="1"/>
    </xf>
    <xf numFmtId="0" fontId="16" fillId="13" borderId="69" xfId="80" applyFont="1" applyFill="1" applyBorder="1" applyAlignment="1" applyProtection="1">
      <alignment horizontal="center" vertical="center" wrapText="1"/>
    </xf>
    <xf numFmtId="0" fontId="16" fillId="13" borderId="28" xfId="80" applyFont="1" applyFill="1" applyBorder="1" applyAlignment="1" applyProtection="1">
      <alignment horizontal="center" vertical="center" wrapText="1"/>
    </xf>
    <xf numFmtId="0" fontId="28" fillId="18" borderId="45" xfId="0" applyFont="1" applyFill="1" applyBorder="1" applyAlignment="1">
      <alignment horizontal="left" vertical="center" wrapText="1"/>
    </xf>
    <xf numFmtId="0" fontId="28" fillId="18" borderId="46" xfId="0" applyFont="1" applyFill="1" applyBorder="1" applyAlignment="1">
      <alignment horizontal="left" vertical="center" wrapText="1"/>
    </xf>
    <xf numFmtId="0" fontId="28" fillId="18" borderId="53" xfId="0" applyFont="1" applyFill="1" applyBorder="1" applyAlignment="1">
      <alignment horizontal="left" vertical="center" wrapText="1"/>
    </xf>
    <xf numFmtId="0" fontId="33" fillId="17" borderId="38" xfId="0" applyFont="1" applyFill="1" applyBorder="1" applyAlignment="1">
      <alignment horizontal="center" vertical="center" wrapText="1"/>
    </xf>
    <xf numFmtId="0" fontId="16" fillId="13" borderId="25" xfId="80" applyFont="1" applyFill="1" applyBorder="1" applyAlignment="1" applyProtection="1">
      <alignment horizontal="center" vertical="center" wrapText="1"/>
    </xf>
    <xf numFmtId="0" fontId="16" fillId="13" borderId="30" xfId="80" applyFont="1" applyFill="1" applyBorder="1" applyAlignment="1" applyProtection="1">
      <alignment horizontal="center" vertical="center" wrapText="1"/>
    </xf>
    <xf numFmtId="0" fontId="16" fillId="13" borderId="70" xfId="80" applyFont="1" applyFill="1" applyBorder="1" applyAlignment="1" applyProtection="1">
      <alignment horizontal="center" vertical="center" wrapText="1"/>
    </xf>
    <xf numFmtId="0" fontId="16" fillId="13" borderId="71" xfId="80" applyFont="1" applyFill="1" applyBorder="1" applyAlignment="1" applyProtection="1">
      <alignment horizontal="center" vertical="center" wrapText="1"/>
    </xf>
    <xf numFmtId="0" fontId="16" fillId="13" borderId="43" xfId="80" applyFont="1" applyFill="1" applyBorder="1" applyAlignment="1" applyProtection="1">
      <alignment horizontal="center" vertical="center" wrapText="1"/>
    </xf>
    <xf numFmtId="0" fontId="16" fillId="13" borderId="52" xfId="80" applyFont="1" applyFill="1" applyBorder="1" applyAlignment="1" applyProtection="1">
      <alignment horizontal="center" vertical="center" wrapText="1"/>
    </xf>
    <xf numFmtId="0" fontId="16" fillId="13" borderId="50" xfId="80" applyFont="1" applyFill="1" applyBorder="1" applyAlignment="1" applyProtection="1">
      <alignment horizontal="center" vertical="center" wrapText="1"/>
    </xf>
    <xf numFmtId="0" fontId="28" fillId="18" borderId="42" xfId="0" applyFont="1" applyFill="1" applyBorder="1" applyAlignment="1">
      <alignment horizontal="left" vertical="center" wrapText="1"/>
    </xf>
    <xf numFmtId="0" fontId="28" fillId="18" borderId="43" xfId="0" applyFont="1" applyFill="1" applyBorder="1" applyAlignment="1">
      <alignment horizontal="left" vertical="center" wrapText="1"/>
    </xf>
    <xf numFmtId="0" fontId="28" fillId="18" borderId="52" xfId="0" applyFont="1" applyFill="1" applyBorder="1" applyAlignment="1">
      <alignment horizontal="left" vertical="center" wrapText="1"/>
    </xf>
    <xf numFmtId="0" fontId="33" fillId="17" borderId="2" xfId="0" applyFont="1" applyFill="1" applyBorder="1" applyAlignment="1">
      <alignment horizontal="center" vertical="center" wrapText="1"/>
    </xf>
    <xf numFmtId="0" fontId="16" fillId="13" borderId="72" xfId="80" applyFont="1" applyFill="1" applyBorder="1" applyAlignment="1" applyProtection="1">
      <alignment horizontal="center" vertical="center" wrapText="1"/>
    </xf>
    <xf numFmtId="0" fontId="25" fillId="0" borderId="93" xfId="0" applyFont="1" applyBorder="1" applyAlignment="1">
      <alignment horizontal="center" vertical="center"/>
    </xf>
    <xf numFmtId="0" fontId="25" fillId="0" borderId="96" xfId="0" applyFont="1" applyBorder="1" applyAlignment="1">
      <alignment horizontal="center" vertical="center"/>
    </xf>
    <xf numFmtId="167" fontId="31" fillId="15" borderId="36" xfId="0" applyNumberFormat="1" applyFont="1" applyFill="1" applyBorder="1" applyAlignment="1">
      <alignment horizontal="center" vertical="center" wrapText="1"/>
    </xf>
    <xf numFmtId="167" fontId="31" fillId="15" borderId="60" xfId="0" applyNumberFormat="1" applyFont="1" applyFill="1" applyBorder="1" applyAlignment="1">
      <alignment horizontal="center" vertical="center" wrapText="1"/>
    </xf>
    <xf numFmtId="167" fontId="31" fillId="15" borderId="2" xfId="0" applyNumberFormat="1" applyFont="1" applyFill="1" applyBorder="1" applyAlignment="1">
      <alignment horizontal="center" vertical="center" wrapText="1"/>
    </xf>
    <xf numFmtId="0" fontId="16" fillId="13" borderId="21" xfId="80" applyFont="1" applyFill="1" applyBorder="1" applyAlignment="1" applyProtection="1">
      <alignment horizontal="center" vertical="center" wrapText="1"/>
    </xf>
    <xf numFmtId="0" fontId="16" fillId="13" borderId="44" xfId="80" applyFont="1" applyFill="1" applyBorder="1" applyAlignment="1" applyProtection="1">
      <alignment horizontal="center" vertical="center" wrapText="1"/>
    </xf>
    <xf numFmtId="0" fontId="25" fillId="0" borderId="87" xfId="0" applyFont="1" applyBorder="1" applyAlignment="1">
      <alignment horizontal="center" vertical="center"/>
    </xf>
    <xf numFmtId="0" fontId="25" fillId="0" borderId="97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38" fillId="0" borderId="94" xfId="0" applyFont="1" applyBorder="1" applyAlignment="1">
      <alignment horizontal="center" vertical="center"/>
    </xf>
    <xf numFmtId="0" fontId="38" fillId="0" borderId="86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15" fillId="19" borderId="36" xfId="0" applyFont="1" applyFill="1" applyBorder="1" applyAlignment="1">
      <alignment horizontal="center" vertical="center"/>
    </xf>
    <xf numFmtId="0" fontId="15" fillId="19" borderId="60" xfId="0" applyFont="1" applyFill="1" applyBorder="1" applyAlignment="1">
      <alignment horizontal="center" vertical="center"/>
    </xf>
    <xf numFmtId="0" fontId="15" fillId="19" borderId="2" xfId="0" applyFont="1" applyFill="1" applyBorder="1" applyAlignment="1">
      <alignment horizontal="center" vertical="center"/>
    </xf>
    <xf numFmtId="0" fontId="16" fillId="13" borderId="73" xfId="80" applyFont="1" applyFill="1" applyBorder="1" applyAlignment="1" applyProtection="1">
      <alignment horizontal="center" vertical="center" wrapText="1"/>
    </xf>
    <xf numFmtId="0" fontId="16" fillId="13" borderId="26" xfId="80" applyFont="1" applyFill="1" applyBorder="1" applyAlignment="1" applyProtection="1">
      <alignment horizontal="center" vertical="center" wrapText="1"/>
    </xf>
    <xf numFmtId="0" fontId="16" fillId="13" borderId="20" xfId="80" applyFont="1" applyFill="1" applyBorder="1" applyAlignment="1" applyProtection="1">
      <alignment horizontal="center" vertical="center" wrapText="1"/>
    </xf>
    <xf numFmtId="0" fontId="16" fillId="13" borderId="74" xfId="80" applyFont="1" applyFill="1" applyBorder="1" applyAlignment="1" applyProtection="1">
      <alignment horizontal="center" vertical="center" wrapText="1"/>
    </xf>
    <xf numFmtId="0" fontId="16" fillId="13" borderId="22" xfId="80" applyFont="1" applyFill="1" applyBorder="1" applyAlignment="1" applyProtection="1">
      <alignment horizontal="center" vertical="center" wrapText="1"/>
    </xf>
    <xf numFmtId="0" fontId="16" fillId="13" borderId="23" xfId="80" applyFont="1" applyFill="1" applyBorder="1" applyAlignment="1" applyProtection="1">
      <alignment horizontal="center" vertical="center" wrapText="1"/>
    </xf>
    <xf numFmtId="0" fontId="16" fillId="13" borderId="75" xfId="80" applyFont="1" applyFill="1" applyBorder="1" applyAlignment="1" applyProtection="1">
      <alignment horizontal="center" vertical="center" wrapText="1"/>
    </xf>
    <xf numFmtId="0" fontId="16" fillId="13" borderId="76" xfId="80" applyFont="1" applyFill="1" applyBorder="1" applyAlignment="1" applyProtection="1">
      <alignment horizontal="center" vertical="center" wrapText="1"/>
    </xf>
    <xf numFmtId="0" fontId="16" fillId="13" borderId="77" xfId="80" applyFont="1" applyFill="1" applyBorder="1" applyAlignment="1" applyProtection="1">
      <alignment horizontal="center" vertical="center" wrapText="1"/>
    </xf>
    <xf numFmtId="0" fontId="33" fillId="17" borderId="36" xfId="0" applyFont="1" applyFill="1" applyBorder="1" applyAlignment="1">
      <alignment horizontal="left" vertical="center" wrapText="1"/>
    </xf>
    <xf numFmtId="0" fontId="33" fillId="17" borderId="60" xfId="0" applyFont="1" applyFill="1" applyBorder="1" applyAlignment="1">
      <alignment horizontal="left" vertical="center" wrapText="1"/>
    </xf>
    <xf numFmtId="167" fontId="43" fillId="22" borderId="20" xfId="0" applyNumberFormat="1" applyFont="1" applyFill="1" applyBorder="1" applyAlignment="1">
      <alignment horizontal="center" vertical="center" wrapText="1"/>
    </xf>
    <xf numFmtId="167" fontId="43" fillId="22" borderId="21" xfId="0" applyNumberFormat="1" applyFont="1" applyFill="1" applyBorder="1" applyAlignment="1">
      <alignment horizontal="center" vertical="center" wrapText="1"/>
    </xf>
    <xf numFmtId="167" fontId="43" fillId="22" borderId="13" xfId="0" applyNumberFormat="1" applyFont="1" applyFill="1" applyBorder="1" applyAlignment="1">
      <alignment horizontal="center" vertical="center" wrapText="1"/>
    </xf>
    <xf numFmtId="167" fontId="43" fillId="22" borderId="22" xfId="0" applyNumberFormat="1" applyFont="1" applyFill="1" applyBorder="1" applyAlignment="1">
      <alignment horizontal="center" vertical="center" wrapText="1"/>
    </xf>
    <xf numFmtId="167" fontId="43" fillId="22" borderId="23" xfId="0" applyNumberFormat="1" applyFont="1" applyFill="1" applyBorder="1" applyAlignment="1">
      <alignment horizontal="center" vertical="center" wrapText="1"/>
    </xf>
    <xf numFmtId="167" fontId="43" fillId="22" borderId="24" xfId="0" applyNumberFormat="1" applyFont="1" applyFill="1" applyBorder="1" applyAlignment="1">
      <alignment horizontal="center" vertical="center" wrapText="1"/>
    </xf>
    <xf numFmtId="0" fontId="28" fillId="14" borderId="0" xfId="0" applyFont="1" applyFill="1" applyAlignment="1">
      <alignment horizontal="center" vertical="center"/>
    </xf>
    <xf numFmtId="0" fontId="25" fillId="14" borderId="0" xfId="0" applyFont="1" applyFill="1" applyAlignment="1">
      <alignment horizontal="center" vertical="center"/>
    </xf>
    <xf numFmtId="0" fontId="33" fillId="21" borderId="60" xfId="0" applyFont="1" applyFill="1" applyBorder="1" applyAlignment="1">
      <alignment horizontal="center" vertical="center"/>
    </xf>
    <xf numFmtId="0" fontId="33" fillId="21" borderId="2" xfId="0" applyFont="1" applyFill="1" applyBorder="1" applyAlignment="1">
      <alignment horizontal="center" vertical="center"/>
    </xf>
    <xf numFmtId="167" fontId="30" fillId="15" borderId="36" xfId="0" applyNumberFormat="1" applyFont="1" applyFill="1" applyBorder="1" applyAlignment="1">
      <alignment horizontal="center" vertical="center" wrapText="1"/>
    </xf>
    <xf numFmtId="167" fontId="30" fillId="15" borderId="60" xfId="0" applyNumberFormat="1" applyFont="1" applyFill="1" applyBorder="1" applyAlignment="1">
      <alignment horizontal="center" vertical="center" wrapText="1"/>
    </xf>
    <xf numFmtId="167" fontId="52" fillId="15" borderId="60" xfId="0" applyNumberFormat="1" applyFont="1" applyFill="1" applyBorder="1" applyAlignment="1">
      <alignment horizontal="center" vertical="center" wrapText="1"/>
    </xf>
    <xf numFmtId="167" fontId="52" fillId="15" borderId="2" xfId="0" applyNumberFormat="1" applyFont="1" applyFill="1" applyBorder="1" applyAlignment="1">
      <alignment horizontal="center" vertical="center" wrapText="1"/>
    </xf>
    <xf numFmtId="167" fontId="52" fillId="15" borderId="36" xfId="0" applyNumberFormat="1" applyFont="1" applyFill="1" applyBorder="1" applyAlignment="1">
      <alignment horizontal="center" vertical="center" wrapText="1"/>
    </xf>
    <xf numFmtId="49" fontId="36" fillId="15" borderId="60" xfId="0" applyNumberFormat="1" applyFont="1" applyFill="1" applyBorder="1" applyAlignment="1">
      <alignment horizontal="center" vertical="center" wrapText="1"/>
    </xf>
    <xf numFmtId="49" fontId="36" fillId="15" borderId="2" xfId="0" applyNumberFormat="1" applyFont="1" applyFill="1" applyBorder="1" applyAlignment="1">
      <alignment horizontal="center" vertical="center" wrapText="1"/>
    </xf>
    <xf numFmtId="2" fontId="33" fillId="21" borderId="23" xfId="0" applyNumberFormat="1" applyFont="1" applyFill="1" applyBorder="1" applyAlignment="1">
      <alignment horizontal="center" vertical="center" wrapText="1"/>
    </xf>
    <xf numFmtId="0" fontId="25" fillId="0" borderId="86" xfId="0" applyFont="1" applyBorder="1" applyAlignment="1">
      <alignment horizontal="center" vertical="center"/>
    </xf>
    <xf numFmtId="0" fontId="25" fillId="0" borderId="98" xfId="0" applyFont="1" applyBorder="1" applyAlignment="1">
      <alignment horizontal="center" vertical="center"/>
    </xf>
    <xf numFmtId="0" fontId="41" fillId="0" borderId="94" xfId="0" applyFont="1" applyBorder="1" applyAlignment="1">
      <alignment horizontal="center" vertical="center"/>
    </xf>
    <xf numFmtId="0" fontId="41" fillId="0" borderId="86" xfId="0" applyFont="1" applyBorder="1" applyAlignment="1">
      <alignment horizontal="center" vertical="center"/>
    </xf>
    <xf numFmtId="0" fontId="41" fillId="0" borderId="98" xfId="0" applyFont="1" applyBorder="1" applyAlignment="1">
      <alignment horizontal="center" vertical="center"/>
    </xf>
    <xf numFmtId="0" fontId="25" fillId="0" borderId="99" xfId="0" applyFont="1" applyBorder="1" applyAlignment="1">
      <alignment horizontal="center" vertical="center"/>
    </xf>
    <xf numFmtId="0" fontId="25" fillId="0" borderId="100" xfId="0" applyFont="1" applyBorder="1" applyAlignment="1">
      <alignment horizontal="center" vertical="center"/>
    </xf>
    <xf numFmtId="0" fontId="37" fillId="17" borderId="36" xfId="0" applyFont="1" applyFill="1" applyBorder="1" applyAlignment="1">
      <alignment horizontal="right" vertical="center" wrapText="1"/>
    </xf>
    <xf numFmtId="0" fontId="37" fillId="17" borderId="60" xfId="0" applyFont="1" applyFill="1" applyBorder="1" applyAlignment="1">
      <alignment horizontal="right" vertical="center" wrapText="1"/>
    </xf>
    <xf numFmtId="167" fontId="33" fillId="15" borderId="78" xfId="0" applyNumberFormat="1" applyFont="1" applyFill="1" applyBorder="1" applyAlignment="1">
      <alignment horizontal="center" vertical="center" wrapText="1"/>
    </xf>
    <xf numFmtId="167" fontId="33" fillId="15" borderId="79" xfId="0" applyNumberFormat="1" applyFont="1" applyFill="1" applyBorder="1" applyAlignment="1">
      <alignment horizontal="center" vertical="center" wrapText="1"/>
    </xf>
    <xf numFmtId="167" fontId="33" fillId="15" borderId="21" xfId="0" applyNumberFormat="1" applyFont="1" applyFill="1" applyBorder="1" applyAlignment="1">
      <alignment horizontal="center" vertical="center" wrapText="1"/>
    </xf>
    <xf numFmtId="167" fontId="33" fillId="15" borderId="23" xfId="0" applyNumberFormat="1" applyFont="1" applyFill="1" applyBorder="1" applyAlignment="1">
      <alignment horizontal="center" vertical="center" wrapText="1"/>
    </xf>
    <xf numFmtId="167" fontId="33" fillId="15" borderId="80" xfId="0" applyNumberFormat="1" applyFont="1" applyFill="1" applyBorder="1" applyAlignment="1">
      <alignment horizontal="center" vertical="center" wrapText="1"/>
    </xf>
    <xf numFmtId="167" fontId="33" fillId="15" borderId="0" xfId="0" applyNumberFormat="1" applyFont="1" applyFill="1" applyBorder="1" applyAlignment="1">
      <alignment horizontal="center" vertical="center" wrapText="1"/>
    </xf>
    <xf numFmtId="42" fontId="33" fillId="15" borderId="78" xfId="72" applyFont="1" applyFill="1" applyBorder="1" applyAlignment="1">
      <alignment horizontal="center" vertical="center" wrapText="1"/>
    </xf>
    <xf numFmtId="42" fontId="33" fillId="15" borderId="79" xfId="72" applyFont="1" applyFill="1" applyBorder="1" applyAlignment="1">
      <alignment horizontal="center" vertical="center" wrapText="1"/>
    </xf>
    <xf numFmtId="0" fontId="27" fillId="0" borderId="33" xfId="0" applyFont="1" applyBorder="1" applyAlignment="1">
      <alignment horizontal="left"/>
    </xf>
    <xf numFmtId="0" fontId="45" fillId="0" borderId="36" xfId="0" applyFont="1" applyBorder="1" applyAlignment="1" applyProtection="1">
      <alignment horizontal="center" vertical="center" wrapText="1"/>
      <protection hidden="1"/>
    </xf>
    <xf numFmtId="0" fontId="45" fillId="0" borderId="60" xfId="0" applyFont="1" applyBorder="1" applyAlignment="1" applyProtection="1">
      <alignment horizontal="center" vertical="center" wrapText="1"/>
      <protection hidden="1"/>
    </xf>
    <xf numFmtId="0" fontId="45" fillId="0" borderId="2" xfId="0" applyFont="1" applyBorder="1" applyAlignment="1" applyProtection="1">
      <alignment horizontal="center" vertical="center" wrapText="1"/>
      <protection hidden="1"/>
    </xf>
    <xf numFmtId="0" fontId="0" fillId="0" borderId="33" xfId="0" applyBorder="1" applyAlignment="1">
      <alignment horizontal="center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62">
          <cell r="G62">
            <v>253000</v>
          </cell>
          <cell r="H62">
            <v>1042000</v>
          </cell>
          <cell r="I62">
            <v>2308000</v>
          </cell>
          <cell r="J62">
            <v>3576000</v>
          </cell>
          <cell r="K62">
            <v>149000</v>
          </cell>
          <cell r="L62">
            <v>1117000</v>
          </cell>
          <cell r="M62">
            <v>119000</v>
          </cell>
          <cell r="N62">
            <v>372000</v>
          </cell>
          <cell r="O62">
            <v>10424000</v>
          </cell>
          <cell r="P62">
            <v>3723000</v>
          </cell>
          <cell r="Q62">
            <v>3425000</v>
          </cell>
          <cell r="R62">
            <v>766000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G12" sqref="G12"/>
    </sheetView>
  </sheetViews>
  <sheetFormatPr baseColWidth="10" defaultRowHeight="12.75"/>
  <cols>
    <col min="1" max="1" width="3.140625" style="199" customWidth="1"/>
    <col min="2" max="2" width="34.5703125" style="199" customWidth="1"/>
    <col min="3" max="3" width="15.140625" style="199" customWidth="1"/>
    <col min="4" max="4" width="23.42578125" style="199" customWidth="1"/>
    <col min="5" max="5" width="7" style="199" customWidth="1"/>
    <col min="6" max="6" width="31.5703125" style="199" customWidth="1"/>
    <col min="7" max="16384" width="11.42578125" style="199"/>
  </cols>
  <sheetData>
    <row r="1" spans="1:10" s="1" customFormat="1" ht="20.25" customHeight="1">
      <c r="A1" s="190"/>
      <c r="B1" s="431"/>
      <c r="C1" s="432"/>
      <c r="D1" s="432"/>
      <c r="E1" s="432"/>
      <c r="F1" s="432"/>
      <c r="G1" s="3"/>
    </row>
    <row r="2" spans="1:10" s="1" customFormat="1" ht="23.25" customHeight="1">
      <c r="A2" s="191"/>
      <c r="B2" s="433" t="s">
        <v>4</v>
      </c>
      <c r="C2" s="434"/>
      <c r="D2" s="434"/>
      <c r="E2" s="434"/>
      <c r="F2" s="434"/>
      <c r="G2" s="3"/>
    </row>
    <row r="3" spans="1:10" s="1" customFormat="1" ht="23.25" customHeight="1">
      <c r="A3" s="191"/>
      <c r="B3" s="435" t="s">
        <v>281</v>
      </c>
      <c r="C3" s="436"/>
      <c r="D3" s="436"/>
      <c r="E3" s="436"/>
      <c r="F3" s="436"/>
      <c r="G3" s="3"/>
    </row>
    <row r="4" spans="1:10" s="1" customFormat="1" ht="10.5" customHeight="1">
      <c r="A4" s="17"/>
      <c r="B4" s="437"/>
      <c r="C4" s="438"/>
      <c r="D4" s="438"/>
      <c r="E4" s="438"/>
      <c r="F4" s="438"/>
      <c r="G4" s="3"/>
    </row>
    <row r="5" spans="1:10" s="1" customFormat="1" ht="10.5" customHeight="1" thickBot="1">
      <c r="A5" s="191"/>
      <c r="B5" s="439"/>
      <c r="C5" s="432"/>
      <c r="D5" s="432"/>
      <c r="E5" s="432"/>
      <c r="F5" s="432"/>
      <c r="G5" s="3"/>
    </row>
    <row r="6" spans="1:10" s="51" customFormat="1" ht="25.5" customHeight="1" thickBot="1">
      <c r="B6" s="192" t="s">
        <v>12</v>
      </c>
      <c r="C6" s="440" t="s">
        <v>282</v>
      </c>
      <c r="D6" s="441"/>
      <c r="E6" s="193" t="s">
        <v>114</v>
      </c>
      <c r="F6" s="259" t="s">
        <v>283</v>
      </c>
    </row>
    <row r="7" spans="1:10" s="197" customFormat="1" ht="13.5" thickBot="1">
      <c r="A7" s="194"/>
      <c r="B7" s="195"/>
      <c r="C7" s="195"/>
      <c r="D7" s="195"/>
      <c r="E7" s="196"/>
      <c r="F7" s="196"/>
      <c r="G7" s="194"/>
    </row>
    <row r="8" spans="1:10" s="197" customFormat="1" ht="16.5" customHeight="1" thickBot="1">
      <c r="B8" s="442" t="s">
        <v>1</v>
      </c>
      <c r="C8" s="443"/>
      <c r="D8" s="443"/>
      <c r="E8" s="443"/>
      <c r="F8" s="444"/>
    </row>
    <row r="9" spans="1:10" s="197" customFormat="1" ht="16.5" customHeight="1" thickBot="1">
      <c r="B9" s="198" t="s">
        <v>144</v>
      </c>
      <c r="C9" s="442" t="str">
        <f>+VLOOKUP(B12,Listas!$B$7:$D$98,3,FALSE)</f>
        <v>DIRECCION CENTRO DE INVESTIGACIONES</v>
      </c>
      <c r="D9" s="443"/>
      <c r="E9" s="443"/>
      <c r="F9" s="444"/>
    </row>
    <row r="10" spans="1:10" s="197" customFormat="1" ht="13.5" thickBot="1">
      <c r="B10" s="198" t="s">
        <v>8</v>
      </c>
      <c r="C10" s="198"/>
      <c r="D10" s="442" t="s">
        <v>9</v>
      </c>
      <c r="E10" s="444"/>
      <c r="F10" s="198"/>
    </row>
    <row r="11" spans="1:10" s="197" customFormat="1" ht="16.5" customHeight="1" thickBot="1">
      <c r="B11" s="442" t="s">
        <v>205</v>
      </c>
      <c r="C11" s="443"/>
      <c r="D11" s="444"/>
      <c r="E11" s="442" t="s">
        <v>7</v>
      </c>
      <c r="F11" s="444"/>
    </row>
    <row r="12" spans="1:10" s="51" customFormat="1" ht="16.5" customHeight="1">
      <c r="B12" s="447" t="s">
        <v>368</v>
      </c>
      <c r="C12" s="448"/>
      <c r="D12" s="449"/>
      <c r="E12" s="459" t="str">
        <f>+VLOOKUP($B$12,Listas!$B$8:$C$98,2,FALSE)</f>
        <v>11010199</v>
      </c>
      <c r="F12" s="460"/>
    </row>
    <row r="13" spans="1:10" s="51" customFormat="1" ht="16.5" customHeight="1" thickBot="1">
      <c r="B13" s="450"/>
      <c r="C13" s="451"/>
      <c r="D13" s="452"/>
      <c r="E13" s="461"/>
      <c r="F13" s="462"/>
      <c r="G13" s="199"/>
      <c r="H13" s="199"/>
      <c r="I13" s="199"/>
      <c r="J13" s="199"/>
    </row>
    <row r="14" spans="1:10" ht="13.5" thickBot="1">
      <c r="B14" s="200"/>
      <c r="C14" s="201"/>
      <c r="D14" s="202"/>
      <c r="E14" s="201"/>
      <c r="F14" s="203"/>
    </row>
    <row r="15" spans="1:10" s="204" customFormat="1" ht="13.5" thickBot="1">
      <c r="B15" s="456" t="s">
        <v>143</v>
      </c>
      <c r="C15" s="457"/>
      <c r="D15" s="457"/>
      <c r="E15" s="458"/>
      <c r="F15" s="205" t="s">
        <v>249</v>
      </c>
      <c r="G15" s="199"/>
      <c r="H15" s="199"/>
      <c r="I15" s="199"/>
      <c r="J15" s="199"/>
    </row>
    <row r="16" spans="1:10" ht="13.5" thickBot="1">
      <c r="B16" s="206" t="s">
        <v>140</v>
      </c>
      <c r="C16" s="207"/>
      <c r="D16" s="208"/>
      <c r="E16" s="209"/>
      <c r="F16" s="210"/>
    </row>
    <row r="17" spans="2:7">
      <c r="B17" s="211" t="s">
        <v>136</v>
      </c>
      <c r="C17" s="212"/>
      <c r="D17" s="213"/>
      <c r="E17" s="214"/>
      <c r="F17" s="283">
        <f>+INGRESOS!L27</f>
        <v>0</v>
      </c>
    </row>
    <row r="18" spans="2:7">
      <c r="B18" s="215" t="s">
        <v>137</v>
      </c>
      <c r="C18" s="216"/>
      <c r="D18" s="217"/>
      <c r="E18" s="218"/>
      <c r="F18" s="284">
        <f>+INGRESOS!L28</f>
        <v>0</v>
      </c>
    </row>
    <row r="19" spans="2:7" hidden="1">
      <c r="B19" s="220" t="s">
        <v>138</v>
      </c>
      <c r="C19" s="221"/>
      <c r="D19" s="222"/>
      <c r="E19" s="219"/>
      <c r="F19" s="219"/>
    </row>
    <row r="20" spans="2:7" hidden="1">
      <c r="B20" s="220" t="s">
        <v>139</v>
      </c>
      <c r="C20" s="221"/>
      <c r="D20" s="222"/>
      <c r="E20" s="219"/>
      <c r="F20" s="219"/>
    </row>
    <row r="21" spans="2:7" hidden="1">
      <c r="B21" s="215" t="s">
        <v>268</v>
      </c>
      <c r="C21" s="221"/>
      <c r="D21" s="222"/>
      <c r="E21" s="219"/>
      <c r="F21" s="219"/>
    </row>
    <row r="22" spans="2:7">
      <c r="B22" s="223" t="s">
        <v>134</v>
      </c>
      <c r="C22" s="221"/>
      <c r="D22" s="222"/>
      <c r="E22" s="219"/>
      <c r="F22" s="284">
        <f>+INGRESOS!L65</f>
        <v>0</v>
      </c>
    </row>
    <row r="23" spans="2:7">
      <c r="B23" s="215" t="s">
        <v>54</v>
      </c>
      <c r="C23" s="221"/>
      <c r="D23" s="222"/>
      <c r="E23" s="219"/>
      <c r="F23" s="284">
        <f>+INGRESOS!L76</f>
        <v>0</v>
      </c>
    </row>
    <row r="24" spans="2:7">
      <c r="B24" s="215" t="s">
        <v>135</v>
      </c>
      <c r="C24" s="221"/>
      <c r="D24" s="222"/>
      <c r="E24" s="219"/>
      <c r="F24" s="284">
        <f>+INGRESOS!L77</f>
        <v>0</v>
      </c>
    </row>
    <row r="25" spans="2:7">
      <c r="B25" s="224" t="s">
        <v>272</v>
      </c>
      <c r="C25" s="221"/>
      <c r="D25" s="222"/>
      <c r="E25" s="219"/>
      <c r="F25" s="284">
        <f>+INGRESOS!F103</f>
        <v>0</v>
      </c>
    </row>
    <row r="26" spans="2:7" ht="13.5" thickBot="1">
      <c r="B26" s="225" t="s">
        <v>271</v>
      </c>
      <c r="C26" s="226"/>
      <c r="D26" s="227"/>
      <c r="E26" s="228"/>
      <c r="F26" s="285">
        <f>+INGRESOS!L103</f>
        <v>0</v>
      </c>
    </row>
    <row r="27" spans="2:7" ht="13.5" thickBot="1">
      <c r="B27" s="229" t="s">
        <v>133</v>
      </c>
      <c r="C27" s="230"/>
      <c r="D27" s="230"/>
      <c r="E27" s="231"/>
      <c r="F27" s="286">
        <f>+SUM(F17:F26)</f>
        <v>0</v>
      </c>
      <c r="G27" s="287">
        <f>+F27-INGRESOS!L105</f>
        <v>0</v>
      </c>
    </row>
    <row r="28" spans="2:7" ht="13.5" thickBot="1">
      <c r="B28" s="206"/>
      <c r="C28" s="207"/>
      <c r="D28" s="208"/>
      <c r="E28" s="209"/>
      <c r="F28" s="210"/>
    </row>
    <row r="29" spans="2:7">
      <c r="B29" s="453" t="s">
        <v>269</v>
      </c>
      <c r="C29" s="454"/>
      <c r="D29" s="454"/>
      <c r="E29" s="455"/>
      <c r="F29" s="289"/>
    </row>
    <row r="30" spans="2:7">
      <c r="B30" s="235" t="s">
        <v>270</v>
      </c>
      <c r="C30" s="232"/>
      <c r="D30" s="233"/>
      <c r="E30" s="288">
        <v>0.2</v>
      </c>
      <c r="F30" s="289">
        <f>+MROUND(F27*E30,1000)</f>
        <v>0</v>
      </c>
    </row>
    <row r="31" spans="2:7">
      <c r="B31" s="235" t="s">
        <v>279</v>
      </c>
      <c r="C31" s="232"/>
      <c r="D31" s="233"/>
      <c r="E31" s="234"/>
      <c r="F31" s="289"/>
    </row>
    <row r="32" spans="2:7" ht="13.5" thickBot="1">
      <c r="B32" s="235" t="s">
        <v>280</v>
      </c>
      <c r="C32" s="232"/>
      <c r="D32" s="233"/>
      <c r="E32" s="234"/>
      <c r="F32" s="289"/>
    </row>
    <row r="33" spans="2:6" ht="13.5" thickBot="1">
      <c r="B33" s="229" t="s">
        <v>142</v>
      </c>
      <c r="C33" s="230"/>
      <c r="D33" s="230"/>
      <c r="E33" s="231"/>
      <c r="F33" s="290">
        <f>+SUM(F29:F32)</f>
        <v>0</v>
      </c>
    </row>
    <row r="34" spans="2:6" ht="13.5" thickBot="1">
      <c r="B34" s="240"/>
      <c r="C34" s="236"/>
      <c r="D34" s="237"/>
      <c r="E34" s="238"/>
      <c r="F34" s="239"/>
    </row>
    <row r="35" spans="2:6" ht="13.5" thickBot="1">
      <c r="B35" s="241" t="s">
        <v>141</v>
      </c>
      <c r="C35" s="242"/>
      <c r="D35" s="243"/>
      <c r="E35" s="244"/>
      <c r="F35" s="291">
        <f>+F27-F33</f>
        <v>0</v>
      </c>
    </row>
    <row r="37" spans="2:6" ht="13.5" thickBot="1"/>
    <row r="38" spans="2:6" ht="9" customHeight="1" thickBot="1">
      <c r="B38" s="245"/>
      <c r="C38" s="246"/>
      <c r="D38" s="247"/>
      <c r="E38" s="245"/>
      <c r="F38" s="248"/>
    </row>
    <row r="39" spans="2:6" s="249" customFormat="1">
      <c r="B39" s="250" t="s">
        <v>10</v>
      </c>
      <c r="C39" s="445" t="s">
        <v>131</v>
      </c>
      <c r="D39" s="446"/>
      <c r="E39" s="445" t="s">
        <v>132</v>
      </c>
      <c r="F39" s="446"/>
    </row>
    <row r="40" spans="2:6">
      <c r="B40" s="251" t="s">
        <v>233</v>
      </c>
      <c r="C40" s="251" t="s">
        <v>233</v>
      </c>
      <c r="D40" s="252"/>
      <c r="E40" s="251" t="s">
        <v>233</v>
      </c>
      <c r="F40" s="253" t="s">
        <v>440</v>
      </c>
    </row>
    <row r="41" spans="2:6">
      <c r="B41" s="254" t="s">
        <v>234</v>
      </c>
      <c r="C41" s="254" t="s">
        <v>234</v>
      </c>
      <c r="D41" s="252"/>
      <c r="E41" s="254" t="s">
        <v>245</v>
      </c>
      <c r="F41" s="253" t="s">
        <v>441</v>
      </c>
    </row>
    <row r="42" spans="2:6">
      <c r="B42" s="254" t="s">
        <v>236</v>
      </c>
      <c r="C42" s="254" t="s">
        <v>235</v>
      </c>
      <c r="D42" s="252"/>
      <c r="E42" s="254" t="s">
        <v>236</v>
      </c>
      <c r="F42" s="253"/>
    </row>
    <row r="43" spans="2:6" ht="10.5" customHeight="1" thickBot="1">
      <c r="B43" s="255"/>
      <c r="C43" s="256"/>
      <c r="D43" s="257"/>
      <c r="E43" s="255"/>
      <c r="F43" s="258"/>
    </row>
    <row r="48" spans="2:6">
      <c r="B48" s="199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57" customWidth="1"/>
    <col min="2" max="2" width="17.85546875" style="57" customWidth="1"/>
    <col min="3" max="3" width="14.28515625" style="57" customWidth="1"/>
    <col min="4" max="4" width="17.140625" style="57" customWidth="1"/>
    <col min="5" max="5" width="20.140625" style="57" customWidth="1"/>
    <col min="6" max="6" width="13.5703125" style="57" customWidth="1"/>
    <col min="7" max="7" width="15" style="57" customWidth="1"/>
    <col min="8" max="8" width="16.42578125" style="57" customWidth="1"/>
    <col min="9" max="9" width="15" style="57" customWidth="1"/>
    <col min="10" max="10" width="14.42578125" style="57" customWidth="1"/>
    <col min="11" max="11" width="16.42578125" style="57" customWidth="1"/>
    <col min="12" max="12" width="21.28515625" style="57" customWidth="1"/>
    <col min="13" max="16384" width="11.42578125" style="57"/>
  </cols>
  <sheetData>
    <row r="1" spans="1:13" s="36" customFormat="1" ht="20.25" customHeight="1">
      <c r="A1" s="491"/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37"/>
    </row>
    <row r="2" spans="1:13" s="36" customFormat="1" ht="23.25" customHeight="1">
      <c r="A2" s="501" t="s">
        <v>4</v>
      </c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37"/>
    </row>
    <row r="3" spans="1:13" s="36" customFormat="1" ht="23.25" customHeight="1">
      <c r="A3" s="503" t="s">
        <v>113</v>
      </c>
      <c r="B3" s="504"/>
      <c r="C3" s="504"/>
      <c r="D3" s="504"/>
      <c r="E3" s="504"/>
      <c r="F3" s="504"/>
      <c r="G3" s="504"/>
      <c r="H3" s="504"/>
      <c r="I3" s="504"/>
      <c r="J3" s="504"/>
      <c r="K3" s="504"/>
      <c r="L3" s="504"/>
      <c r="M3" s="37"/>
    </row>
    <row r="4" spans="1:13" s="36" customFormat="1" ht="10.5" customHeight="1">
      <c r="A4" s="498"/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37"/>
    </row>
    <row r="5" spans="1:13" s="36" customFormat="1" ht="10.5" customHeight="1" thickBot="1">
      <c r="A5" s="500"/>
      <c r="B5" s="492"/>
      <c r="C5" s="492"/>
      <c r="D5" s="492"/>
      <c r="E5" s="492"/>
      <c r="F5" s="492"/>
      <c r="G5" s="492"/>
      <c r="H5" s="492"/>
      <c r="I5" s="492"/>
      <c r="J5" s="492"/>
      <c r="K5" s="492"/>
      <c r="L5" s="492"/>
      <c r="M5" s="37"/>
    </row>
    <row r="6" spans="1:13" s="7" customFormat="1" ht="25.5" customHeight="1" thickBot="1">
      <c r="A6" s="40" t="s">
        <v>12</v>
      </c>
      <c r="B6" s="493" t="str">
        <f>+TOTAL!C6</f>
        <v>PEREIRA</v>
      </c>
      <c r="C6" s="494"/>
      <c r="D6" s="494"/>
      <c r="E6" s="494"/>
      <c r="F6" s="494"/>
      <c r="G6" s="494"/>
      <c r="H6" s="494"/>
      <c r="I6" s="495"/>
      <c r="J6" s="40" t="s">
        <v>114</v>
      </c>
      <c r="K6" s="465" t="str">
        <f>+TOTAL!F6</f>
        <v>2020</v>
      </c>
      <c r="L6" s="466"/>
    </row>
    <row r="7" spans="1:13" s="50" customFormat="1" ht="13.5" thickBot="1">
      <c r="A7" s="47"/>
      <c r="B7" s="47"/>
      <c r="C7" s="47"/>
      <c r="D7" s="48"/>
      <c r="E7" s="47"/>
      <c r="F7" s="47"/>
      <c r="G7" s="49"/>
      <c r="H7" s="49"/>
      <c r="I7" s="47"/>
      <c r="J7" s="49"/>
      <c r="K7" s="49"/>
      <c r="L7" s="49"/>
    </row>
    <row r="8" spans="1:13" s="51" customFormat="1" ht="16.5" customHeight="1" thickBot="1">
      <c r="A8" s="493" t="s">
        <v>1</v>
      </c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5"/>
    </row>
    <row r="9" spans="1:13" s="51" customFormat="1" ht="16.5" customHeight="1" thickBot="1">
      <c r="A9" s="493" t="s">
        <v>2</v>
      </c>
      <c r="B9" s="494"/>
      <c r="C9" s="494"/>
      <c r="D9" s="494"/>
      <c r="E9" s="494"/>
      <c r="F9" s="494"/>
      <c r="G9" s="494"/>
      <c r="H9" s="494"/>
      <c r="I9" s="495"/>
      <c r="J9" s="493" t="s">
        <v>13</v>
      </c>
      <c r="K9" s="494"/>
      <c r="L9" s="495"/>
    </row>
    <row r="10" spans="1:13" s="51" customFormat="1" ht="15.75" customHeight="1">
      <c r="A10" s="519" t="str">
        <f>+TOTAL!B12</f>
        <v>Direcciòn Seccional  de Investigaciones</v>
      </c>
      <c r="B10" s="520"/>
      <c r="C10" s="520"/>
      <c r="D10" s="520"/>
      <c r="E10" s="520"/>
      <c r="F10" s="520"/>
      <c r="G10" s="520"/>
      <c r="H10" s="520"/>
      <c r="I10" s="521"/>
      <c r="J10" s="519" t="str">
        <f>+TOTAL!E12</f>
        <v>11010199</v>
      </c>
      <c r="K10" s="520"/>
      <c r="L10" s="521"/>
    </row>
    <row r="11" spans="1:13" s="51" customFormat="1" ht="15.75" customHeight="1" thickBot="1">
      <c r="A11" s="522"/>
      <c r="B11" s="523"/>
      <c r="C11" s="523"/>
      <c r="D11" s="523"/>
      <c r="E11" s="523"/>
      <c r="F11" s="523"/>
      <c r="G11" s="523"/>
      <c r="H11" s="523"/>
      <c r="I11" s="524"/>
      <c r="J11" s="522"/>
      <c r="K11" s="523"/>
      <c r="L11" s="524"/>
    </row>
    <row r="12" spans="1:13" s="51" customFormat="1" ht="14.25" customHeight="1" thickBot="1">
      <c r="A12" s="52"/>
      <c r="B12" s="53"/>
      <c r="C12" s="53"/>
      <c r="D12" s="54"/>
      <c r="E12" s="54"/>
      <c r="F12" s="55"/>
      <c r="G12" s="55"/>
      <c r="H12" s="55"/>
      <c r="I12" s="55"/>
      <c r="J12" s="55"/>
      <c r="K12" s="55"/>
      <c r="L12" s="56"/>
    </row>
    <row r="13" spans="1:13" ht="35.25" customHeight="1" thickBot="1">
      <c r="A13" s="505" t="s">
        <v>84</v>
      </c>
      <c r="B13" s="506"/>
      <c r="C13" s="506"/>
      <c r="D13" s="506"/>
      <c r="E13" s="506"/>
      <c r="F13" s="506"/>
      <c r="G13" s="506"/>
      <c r="H13" s="506"/>
      <c r="I13" s="506"/>
      <c r="J13" s="506"/>
      <c r="K13" s="506"/>
      <c r="L13" s="507"/>
    </row>
    <row r="14" spans="1:13" ht="31.5" customHeight="1">
      <c r="A14" s="472" t="s">
        <v>82</v>
      </c>
      <c r="B14" s="474" t="s">
        <v>83</v>
      </c>
      <c r="C14" s="474"/>
      <c r="D14" s="474"/>
      <c r="E14" s="474" t="s">
        <v>81</v>
      </c>
      <c r="F14" s="474"/>
      <c r="G14" s="474"/>
      <c r="H14" s="474" t="s">
        <v>87</v>
      </c>
      <c r="I14" s="474"/>
      <c r="J14" s="482" t="s">
        <v>93</v>
      </c>
      <c r="K14" s="496"/>
      <c r="L14" s="497"/>
    </row>
    <row r="15" spans="1:13" s="61" customFormat="1" ht="16.5" customHeight="1" thickBot="1">
      <c r="A15" s="473"/>
      <c r="B15" s="58" t="s">
        <v>14</v>
      </c>
      <c r="C15" s="58" t="s">
        <v>15</v>
      </c>
      <c r="D15" s="58" t="s">
        <v>16</v>
      </c>
      <c r="E15" s="58" t="s">
        <v>14</v>
      </c>
      <c r="F15" s="58" t="s">
        <v>15</v>
      </c>
      <c r="G15" s="58" t="s">
        <v>16</v>
      </c>
      <c r="H15" s="58" t="s">
        <v>14</v>
      </c>
      <c r="I15" s="58" t="s">
        <v>15</v>
      </c>
      <c r="J15" s="59" t="s">
        <v>14</v>
      </c>
      <c r="K15" s="58" t="s">
        <v>15</v>
      </c>
      <c r="L15" s="60" t="s">
        <v>16</v>
      </c>
    </row>
    <row r="16" spans="1:13">
      <c r="A16" s="62" t="s">
        <v>21</v>
      </c>
      <c r="B16" s="63"/>
      <c r="C16" s="63"/>
      <c r="D16" s="64"/>
      <c r="E16" s="63"/>
      <c r="F16" s="63"/>
      <c r="G16" s="64"/>
      <c r="H16" s="64"/>
      <c r="I16" s="63"/>
      <c r="J16" s="65"/>
      <c r="K16" s="66"/>
      <c r="L16" s="67"/>
    </row>
    <row r="17" spans="1:12">
      <c r="A17" s="68" t="s">
        <v>22</v>
      </c>
      <c r="B17" s="69"/>
      <c r="C17" s="69"/>
      <c r="D17" s="70"/>
      <c r="E17" s="69"/>
      <c r="F17" s="69"/>
      <c r="G17" s="70"/>
      <c r="H17" s="70"/>
      <c r="I17" s="69"/>
      <c r="J17" s="65"/>
      <c r="K17" s="64"/>
      <c r="L17" s="67"/>
    </row>
    <row r="18" spans="1:12">
      <c r="A18" s="68" t="s">
        <v>23</v>
      </c>
      <c r="B18" s="69"/>
      <c r="C18" s="69"/>
      <c r="D18" s="70"/>
      <c r="E18" s="69"/>
      <c r="F18" s="69"/>
      <c r="G18" s="70"/>
      <c r="H18" s="70"/>
      <c r="I18" s="69"/>
      <c r="J18" s="65"/>
      <c r="K18" s="64"/>
      <c r="L18" s="67"/>
    </row>
    <row r="19" spans="1:12">
      <c r="A19" s="68" t="s">
        <v>24</v>
      </c>
      <c r="B19" s="69"/>
      <c r="C19" s="69"/>
      <c r="D19" s="70"/>
      <c r="E19" s="69"/>
      <c r="F19" s="69"/>
      <c r="G19" s="70"/>
      <c r="H19" s="70"/>
      <c r="I19" s="69"/>
      <c r="J19" s="65"/>
      <c r="K19" s="64"/>
      <c r="L19" s="67"/>
    </row>
    <row r="20" spans="1:12">
      <c r="A20" s="68" t="s">
        <v>25</v>
      </c>
      <c r="B20" s="69"/>
      <c r="C20" s="69"/>
      <c r="D20" s="70"/>
      <c r="E20" s="69"/>
      <c r="F20" s="69"/>
      <c r="G20" s="70"/>
      <c r="H20" s="70"/>
      <c r="I20" s="69"/>
      <c r="J20" s="65"/>
      <c r="K20" s="64"/>
      <c r="L20" s="67"/>
    </row>
    <row r="21" spans="1:12">
      <c r="A21" s="68" t="s">
        <v>26</v>
      </c>
      <c r="B21" s="69"/>
      <c r="C21" s="69"/>
      <c r="D21" s="70"/>
      <c r="E21" s="69"/>
      <c r="F21" s="69"/>
      <c r="G21" s="70"/>
      <c r="H21" s="70"/>
      <c r="I21" s="69"/>
      <c r="J21" s="65"/>
      <c r="K21" s="64"/>
      <c r="L21" s="67"/>
    </row>
    <row r="22" spans="1:12">
      <c r="A22" s="68" t="s">
        <v>32</v>
      </c>
      <c r="B22" s="69"/>
      <c r="C22" s="69"/>
      <c r="D22" s="70"/>
      <c r="E22" s="69"/>
      <c r="F22" s="69"/>
      <c r="G22" s="70"/>
      <c r="H22" s="70"/>
      <c r="I22" s="69"/>
      <c r="J22" s="65"/>
      <c r="K22" s="64"/>
      <c r="L22" s="67"/>
    </row>
    <row r="23" spans="1:12">
      <c r="A23" s="68" t="s">
        <v>28</v>
      </c>
      <c r="B23" s="69"/>
      <c r="C23" s="69"/>
      <c r="D23" s="70"/>
      <c r="E23" s="69"/>
      <c r="F23" s="69"/>
      <c r="G23" s="70"/>
      <c r="H23" s="70"/>
      <c r="I23" s="69"/>
      <c r="J23" s="65"/>
      <c r="K23" s="64"/>
      <c r="L23" s="67"/>
    </row>
    <row r="24" spans="1:12">
      <c r="A24" s="68" t="s">
        <v>29</v>
      </c>
      <c r="B24" s="69"/>
      <c r="C24" s="69"/>
      <c r="D24" s="70"/>
      <c r="E24" s="69"/>
      <c r="F24" s="69"/>
      <c r="G24" s="70"/>
      <c r="H24" s="70"/>
      <c r="I24" s="69"/>
      <c r="J24" s="65"/>
      <c r="K24" s="64"/>
      <c r="L24" s="67"/>
    </row>
    <row r="25" spans="1:12">
      <c r="A25" s="68" t="s">
        <v>33</v>
      </c>
      <c r="B25" s="69"/>
      <c r="C25" s="69"/>
      <c r="D25" s="70"/>
      <c r="E25" s="69"/>
      <c r="F25" s="69"/>
      <c r="G25" s="70"/>
      <c r="H25" s="70"/>
      <c r="I25" s="69"/>
      <c r="J25" s="65"/>
      <c r="K25" s="64"/>
      <c r="L25" s="67"/>
    </row>
    <row r="26" spans="1:12" ht="13.5" thickBot="1">
      <c r="A26" s="71" t="s">
        <v>31</v>
      </c>
      <c r="B26" s="72"/>
      <c r="C26" s="72"/>
      <c r="D26" s="73"/>
      <c r="E26" s="72"/>
      <c r="F26" s="72"/>
      <c r="G26" s="73"/>
      <c r="H26" s="73"/>
      <c r="I26" s="72"/>
      <c r="J26" s="65"/>
      <c r="K26" s="64"/>
      <c r="L26" s="67"/>
    </row>
    <row r="27" spans="1:12" ht="13.5" thickBot="1">
      <c r="A27" s="74" t="s">
        <v>128</v>
      </c>
      <c r="B27" s="75"/>
      <c r="C27" s="76"/>
      <c r="D27" s="75"/>
      <c r="E27" s="75"/>
      <c r="F27" s="75"/>
      <c r="G27" s="75"/>
      <c r="H27" s="75"/>
      <c r="I27" s="75"/>
      <c r="J27" s="75"/>
      <c r="K27" s="75"/>
      <c r="L27" s="77">
        <f>SUM(L16:L26)</f>
        <v>0</v>
      </c>
    </row>
    <row r="28" spans="1:12" ht="15.75" customHeight="1" thickBot="1">
      <c r="A28" s="74" t="s">
        <v>129</v>
      </c>
      <c r="B28" s="75"/>
      <c r="C28" s="76"/>
      <c r="D28" s="75"/>
      <c r="E28" s="75"/>
      <c r="F28" s="75"/>
      <c r="G28" s="75"/>
      <c r="H28" s="75"/>
      <c r="I28" s="75"/>
      <c r="J28" s="75"/>
      <c r="K28" s="75"/>
      <c r="L28" s="77">
        <v>0</v>
      </c>
    </row>
    <row r="29" spans="1:12" ht="16.5" customHeight="1" thickBot="1">
      <c r="A29" s="78" t="s">
        <v>128</v>
      </c>
      <c r="B29" s="79"/>
      <c r="C29" s="80"/>
      <c r="D29" s="79"/>
      <c r="E29" s="79"/>
      <c r="F29" s="79"/>
      <c r="G29" s="79"/>
      <c r="H29" s="79"/>
      <c r="I29" s="79"/>
      <c r="J29" s="79"/>
      <c r="K29" s="79"/>
      <c r="L29" s="81">
        <f>+L27+L28</f>
        <v>0</v>
      </c>
    </row>
    <row r="30" spans="1:12" ht="16.5" customHeight="1">
      <c r="A30" s="82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</row>
    <row r="31" spans="1:12" ht="13.5" thickBot="1">
      <c r="A31" s="84"/>
      <c r="B31" s="84"/>
      <c r="C31" s="84"/>
      <c r="D31" s="84"/>
      <c r="E31" s="82"/>
      <c r="F31" s="83"/>
      <c r="G31" s="83"/>
      <c r="H31" s="83"/>
      <c r="I31" s="83"/>
      <c r="J31" s="83"/>
      <c r="K31" s="83"/>
      <c r="L31" s="83"/>
    </row>
    <row r="32" spans="1:12" ht="35.25" hidden="1" customHeight="1" thickBot="1">
      <c r="A32" s="505" t="s">
        <v>85</v>
      </c>
      <c r="B32" s="506"/>
      <c r="C32" s="506"/>
      <c r="D32" s="506"/>
      <c r="E32" s="506"/>
      <c r="F32" s="506"/>
      <c r="G32" s="506"/>
      <c r="H32" s="506"/>
      <c r="I32" s="506"/>
      <c r="J32" s="506"/>
      <c r="K32" s="506"/>
      <c r="L32" s="507"/>
    </row>
    <row r="33" spans="1:12" ht="16.5" hidden="1" customHeight="1">
      <c r="A33" s="490" t="s">
        <v>100</v>
      </c>
      <c r="B33" s="480" t="s">
        <v>17</v>
      </c>
      <c r="C33" s="480"/>
      <c r="D33" s="480"/>
      <c r="E33" s="482" t="s">
        <v>34</v>
      </c>
      <c r="F33" s="483"/>
      <c r="G33" s="483"/>
      <c r="H33" s="484"/>
      <c r="I33" s="480" t="s">
        <v>88</v>
      </c>
      <c r="J33" s="508" t="s">
        <v>90</v>
      </c>
      <c r="K33" s="508" t="s">
        <v>92</v>
      </c>
      <c r="L33" s="515" t="s">
        <v>86</v>
      </c>
    </row>
    <row r="34" spans="1:12" ht="45.75" hidden="1" customHeight="1" thickBot="1">
      <c r="A34" s="473"/>
      <c r="B34" s="58" t="s">
        <v>250</v>
      </c>
      <c r="C34" s="58" t="s">
        <v>251</v>
      </c>
      <c r="D34" s="58" t="s">
        <v>94</v>
      </c>
      <c r="E34" s="58" t="s">
        <v>250</v>
      </c>
      <c r="F34" s="58" t="s">
        <v>251</v>
      </c>
      <c r="G34" s="58" t="s">
        <v>252</v>
      </c>
      <c r="H34" s="58" t="s">
        <v>89</v>
      </c>
      <c r="I34" s="479"/>
      <c r="J34" s="509"/>
      <c r="K34" s="509"/>
      <c r="L34" s="516"/>
    </row>
    <row r="35" spans="1:12" hidden="1">
      <c r="A35" s="85" t="s">
        <v>18</v>
      </c>
      <c r="B35" s="69"/>
      <c r="C35" s="69"/>
      <c r="D35" s="70"/>
      <c r="E35" s="69"/>
      <c r="F35" s="69"/>
      <c r="G35" s="70"/>
      <c r="H35" s="70"/>
      <c r="I35" s="70"/>
      <c r="J35" s="69"/>
      <c r="K35" s="69"/>
      <c r="L35" s="86"/>
    </row>
    <row r="36" spans="1:12" hidden="1">
      <c r="A36" s="85" t="s">
        <v>19</v>
      </c>
      <c r="B36" s="69"/>
      <c r="C36" s="69"/>
      <c r="D36" s="70"/>
      <c r="E36" s="69"/>
      <c r="F36" s="69"/>
      <c r="G36" s="70"/>
      <c r="H36" s="70"/>
      <c r="I36" s="70"/>
      <c r="J36" s="69"/>
      <c r="K36" s="69"/>
      <c r="L36" s="86"/>
    </row>
    <row r="37" spans="1:12" hidden="1">
      <c r="A37" s="85" t="s">
        <v>20</v>
      </c>
      <c r="B37" s="69"/>
      <c r="C37" s="69"/>
      <c r="D37" s="70"/>
      <c r="E37" s="69"/>
      <c r="F37" s="69"/>
      <c r="G37" s="70"/>
      <c r="H37" s="70"/>
      <c r="I37" s="70"/>
      <c r="J37" s="69"/>
      <c r="K37" s="69"/>
      <c r="L37" s="86"/>
    </row>
    <row r="38" spans="1:12" hidden="1">
      <c r="A38" s="85" t="s">
        <v>21</v>
      </c>
      <c r="B38" s="69"/>
      <c r="C38" s="69"/>
      <c r="D38" s="70"/>
      <c r="E38" s="69"/>
      <c r="F38" s="69"/>
      <c r="G38" s="70"/>
      <c r="H38" s="70"/>
      <c r="I38" s="70"/>
      <c r="J38" s="69"/>
      <c r="K38" s="69"/>
      <c r="L38" s="86"/>
    </row>
    <row r="39" spans="1:12" hidden="1">
      <c r="A39" s="87" t="s">
        <v>22</v>
      </c>
      <c r="B39" s="69"/>
      <c r="C39" s="69"/>
      <c r="D39" s="70"/>
      <c r="E39" s="69"/>
      <c r="F39" s="69"/>
      <c r="G39" s="70"/>
      <c r="H39" s="70"/>
      <c r="I39" s="70"/>
      <c r="J39" s="69"/>
      <c r="K39" s="69"/>
      <c r="L39" s="86"/>
    </row>
    <row r="40" spans="1:12" hidden="1">
      <c r="A40" s="87" t="s">
        <v>23</v>
      </c>
      <c r="B40" s="69"/>
      <c r="C40" s="69"/>
      <c r="D40" s="70"/>
      <c r="E40" s="69"/>
      <c r="F40" s="69"/>
      <c r="G40" s="70"/>
      <c r="H40" s="70"/>
      <c r="I40" s="70"/>
      <c r="J40" s="69"/>
      <c r="K40" s="69"/>
      <c r="L40" s="86"/>
    </row>
    <row r="41" spans="1:12" hidden="1">
      <c r="A41" s="87" t="s">
        <v>24</v>
      </c>
      <c r="B41" s="69"/>
      <c r="C41" s="69"/>
      <c r="D41" s="70"/>
      <c r="E41" s="69"/>
      <c r="F41" s="69"/>
      <c r="G41" s="70"/>
      <c r="H41" s="70"/>
      <c r="I41" s="70"/>
      <c r="J41" s="69"/>
      <c r="K41" s="69"/>
      <c r="L41" s="86"/>
    </row>
    <row r="42" spans="1:12" hidden="1">
      <c r="A42" s="87" t="s">
        <v>25</v>
      </c>
      <c r="B42" s="69"/>
      <c r="C42" s="69"/>
      <c r="D42" s="70"/>
      <c r="E42" s="69"/>
      <c r="F42" s="69"/>
      <c r="G42" s="70"/>
      <c r="H42" s="70"/>
      <c r="I42" s="70"/>
      <c r="J42" s="69"/>
      <c r="K42" s="69"/>
      <c r="L42" s="86"/>
    </row>
    <row r="43" spans="1:12" hidden="1">
      <c r="A43" s="87" t="s">
        <v>26</v>
      </c>
      <c r="B43" s="69"/>
      <c r="C43" s="69"/>
      <c r="D43" s="70"/>
      <c r="E43" s="69"/>
      <c r="F43" s="69"/>
      <c r="G43" s="70"/>
      <c r="H43" s="70"/>
      <c r="I43" s="70"/>
      <c r="J43" s="69"/>
      <c r="K43" s="69"/>
      <c r="L43" s="86"/>
    </row>
    <row r="44" spans="1:12" hidden="1">
      <c r="A44" s="87" t="s">
        <v>27</v>
      </c>
      <c r="B44" s="69"/>
      <c r="C44" s="69"/>
      <c r="D44" s="70"/>
      <c r="E44" s="69"/>
      <c r="F44" s="69"/>
      <c r="G44" s="70"/>
      <c r="H44" s="70"/>
      <c r="I44" s="70"/>
      <c r="J44" s="69"/>
      <c r="K44" s="69"/>
      <c r="L44" s="86"/>
    </row>
    <row r="45" spans="1:12" hidden="1">
      <c r="A45" s="87" t="s">
        <v>28</v>
      </c>
      <c r="B45" s="69"/>
      <c r="C45" s="69"/>
      <c r="D45" s="70"/>
      <c r="E45" s="69"/>
      <c r="F45" s="69"/>
      <c r="G45" s="70"/>
      <c r="H45" s="70"/>
      <c r="I45" s="70"/>
      <c r="J45" s="69"/>
      <c r="K45" s="69"/>
      <c r="L45" s="86"/>
    </row>
    <row r="46" spans="1:12" hidden="1">
      <c r="A46" s="87" t="s">
        <v>29</v>
      </c>
      <c r="B46" s="69"/>
      <c r="C46" s="69"/>
      <c r="D46" s="70"/>
      <c r="E46" s="69"/>
      <c r="F46" s="69"/>
      <c r="G46" s="70"/>
      <c r="H46" s="70"/>
      <c r="I46" s="70"/>
      <c r="J46" s="69"/>
      <c r="K46" s="69"/>
      <c r="L46" s="86"/>
    </row>
    <row r="47" spans="1:12" hidden="1">
      <c r="A47" s="87" t="s">
        <v>30</v>
      </c>
      <c r="B47" s="69"/>
      <c r="C47" s="69"/>
      <c r="D47" s="70"/>
      <c r="E47" s="69"/>
      <c r="F47" s="69"/>
      <c r="G47" s="70"/>
      <c r="H47" s="70"/>
      <c r="I47" s="70"/>
      <c r="J47" s="69"/>
      <c r="K47" s="69"/>
      <c r="L47" s="86"/>
    </row>
    <row r="48" spans="1:12" ht="13.5" hidden="1" thickBot="1">
      <c r="A48" s="88" t="s">
        <v>31</v>
      </c>
      <c r="B48" s="72"/>
      <c r="C48" s="72"/>
      <c r="D48" s="73"/>
      <c r="E48" s="72"/>
      <c r="F48" s="72"/>
      <c r="G48" s="73"/>
      <c r="H48" s="73"/>
      <c r="I48" s="73"/>
      <c r="J48" s="72"/>
      <c r="K48" s="72"/>
      <c r="L48" s="89"/>
    </row>
    <row r="49" spans="1:12" ht="24.75" hidden="1" customHeight="1" thickBot="1">
      <c r="A49" s="78" t="s">
        <v>91</v>
      </c>
      <c r="B49" s="271">
        <f>SUM(B35:B48)</f>
        <v>0</v>
      </c>
      <c r="C49" s="271">
        <f t="shared" ref="C49:L49" si="0">SUM(C35:C48)</f>
        <v>0</v>
      </c>
      <c r="D49" s="271">
        <f t="shared" si="0"/>
        <v>0</v>
      </c>
      <c r="E49" s="271">
        <f t="shared" si="0"/>
        <v>0</v>
      </c>
      <c r="F49" s="271">
        <f t="shared" si="0"/>
        <v>0</v>
      </c>
      <c r="G49" s="271">
        <f t="shared" si="0"/>
        <v>0</v>
      </c>
      <c r="H49" s="271">
        <f t="shared" si="0"/>
        <v>0</v>
      </c>
      <c r="I49" s="271">
        <f t="shared" si="0"/>
        <v>0</v>
      </c>
      <c r="J49" s="271">
        <f t="shared" si="0"/>
        <v>0</v>
      </c>
      <c r="K49" s="271">
        <f t="shared" si="0"/>
        <v>0</v>
      </c>
      <c r="L49" s="272">
        <f t="shared" si="0"/>
        <v>0</v>
      </c>
    </row>
    <row r="50" spans="1:12" hidden="1">
      <c r="A50" s="90"/>
      <c r="B50" s="90"/>
      <c r="C50" s="90"/>
      <c r="D50" s="90"/>
      <c r="E50" s="82"/>
      <c r="F50" s="83"/>
      <c r="G50" s="83"/>
      <c r="H50" s="83"/>
      <c r="I50" s="83"/>
      <c r="J50" s="83"/>
      <c r="K50" s="83"/>
      <c r="L50" s="83"/>
    </row>
    <row r="51" spans="1:12" ht="13.5" hidden="1" thickBot="1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</row>
    <row r="52" spans="1:12" s="92" customFormat="1" ht="15.75" thickBot="1">
      <c r="A52" s="467" t="s">
        <v>95</v>
      </c>
      <c r="B52" s="468"/>
      <c r="C52" s="468"/>
      <c r="D52" s="468"/>
      <c r="E52" s="468"/>
      <c r="F52" s="468"/>
      <c r="G52" s="468"/>
      <c r="H52" s="468"/>
      <c r="I52" s="468"/>
      <c r="J52" s="468"/>
      <c r="K52" s="468"/>
      <c r="L52" s="469"/>
    </row>
    <row r="53" spans="1:12" ht="15.75" customHeight="1">
      <c r="A53" s="510" t="s">
        <v>99</v>
      </c>
      <c r="B53" s="511"/>
      <c r="C53" s="482" t="s">
        <v>107</v>
      </c>
      <c r="D53" s="483"/>
      <c r="E53" s="484"/>
      <c r="F53" s="482" t="s">
        <v>108</v>
      </c>
      <c r="G53" s="483"/>
      <c r="H53" s="484"/>
      <c r="I53" s="482" t="s">
        <v>109</v>
      </c>
      <c r="J53" s="483"/>
      <c r="K53" s="484"/>
      <c r="L53" s="515" t="s">
        <v>111</v>
      </c>
    </row>
    <row r="54" spans="1:12" ht="34.5" customHeight="1" thickBot="1">
      <c r="A54" s="512"/>
      <c r="B54" s="514"/>
      <c r="C54" s="59" t="s">
        <v>101</v>
      </c>
      <c r="D54" s="59" t="s">
        <v>103</v>
      </c>
      <c r="E54" s="59" t="s">
        <v>104</v>
      </c>
      <c r="F54" s="59" t="s">
        <v>102</v>
      </c>
      <c r="G54" s="59" t="s">
        <v>105</v>
      </c>
      <c r="H54" s="59" t="s">
        <v>106</v>
      </c>
      <c r="I54" s="59" t="s">
        <v>102</v>
      </c>
      <c r="J54" s="59" t="s">
        <v>105</v>
      </c>
      <c r="K54" s="59" t="s">
        <v>106</v>
      </c>
      <c r="L54" s="516"/>
    </row>
    <row r="55" spans="1:12">
      <c r="A55" s="93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5"/>
    </row>
    <row r="56" spans="1:12">
      <c r="A56" s="96" t="s">
        <v>35</v>
      </c>
      <c r="B56" s="97"/>
      <c r="C56" s="98"/>
      <c r="D56" s="99"/>
      <c r="E56" s="100"/>
      <c r="F56" s="101"/>
      <c r="G56" s="99"/>
      <c r="H56" s="100"/>
      <c r="I56" s="101"/>
      <c r="J56" s="101"/>
      <c r="K56" s="100"/>
      <c r="L56" s="102"/>
    </row>
    <row r="57" spans="1:12">
      <c r="A57" s="96" t="s">
        <v>36</v>
      </c>
      <c r="B57" s="97"/>
      <c r="C57" s="98"/>
      <c r="D57" s="99"/>
      <c r="E57" s="100"/>
      <c r="F57" s="101"/>
      <c r="G57" s="99"/>
      <c r="H57" s="100"/>
      <c r="I57" s="101"/>
      <c r="J57" s="101"/>
      <c r="K57" s="100"/>
      <c r="L57" s="102"/>
    </row>
    <row r="58" spans="1:12">
      <c r="A58" s="96" t="s">
        <v>37</v>
      </c>
      <c r="B58" s="97"/>
      <c r="C58" s="98"/>
      <c r="D58" s="99"/>
      <c r="E58" s="100"/>
      <c r="F58" s="101"/>
      <c r="G58" s="99"/>
      <c r="H58" s="100"/>
      <c r="I58" s="101"/>
      <c r="J58" s="101"/>
      <c r="K58" s="100"/>
      <c r="L58" s="102"/>
    </row>
    <row r="59" spans="1:12">
      <c r="A59" s="96" t="s">
        <v>38</v>
      </c>
      <c r="B59" s="97"/>
      <c r="C59" s="98"/>
      <c r="D59" s="99"/>
      <c r="E59" s="100"/>
      <c r="F59" s="101"/>
      <c r="G59" s="99"/>
      <c r="H59" s="100"/>
      <c r="I59" s="101"/>
      <c r="J59" s="101"/>
      <c r="K59" s="100"/>
      <c r="L59" s="102"/>
    </row>
    <row r="60" spans="1:12">
      <c r="A60" s="96" t="s">
        <v>39</v>
      </c>
      <c r="B60" s="97"/>
      <c r="C60" s="98"/>
      <c r="D60" s="99"/>
      <c r="E60" s="100"/>
      <c r="F60" s="101"/>
      <c r="G60" s="99"/>
      <c r="H60" s="100"/>
      <c r="I60" s="101"/>
      <c r="J60" s="101"/>
      <c r="K60" s="100"/>
      <c r="L60" s="102"/>
    </row>
    <row r="61" spans="1:12">
      <c r="A61" s="96" t="s">
        <v>40</v>
      </c>
      <c r="B61" s="97"/>
      <c r="C61" s="98"/>
      <c r="D61" s="99"/>
      <c r="E61" s="100"/>
      <c r="F61" s="101"/>
      <c r="G61" s="99"/>
      <c r="H61" s="100"/>
      <c r="I61" s="101"/>
      <c r="J61" s="101"/>
      <c r="K61" s="100"/>
      <c r="L61" s="102"/>
    </row>
    <row r="62" spans="1:12">
      <c r="A62" s="96" t="s">
        <v>41</v>
      </c>
      <c r="B62" s="97"/>
      <c r="C62" s="98"/>
      <c r="D62" s="99"/>
      <c r="E62" s="100"/>
      <c r="F62" s="101"/>
      <c r="G62" s="99"/>
      <c r="H62" s="100"/>
      <c r="I62" s="101"/>
      <c r="J62" s="101"/>
      <c r="K62" s="100"/>
      <c r="L62" s="102"/>
    </row>
    <row r="63" spans="1:12">
      <c r="A63" s="96" t="s">
        <v>42</v>
      </c>
      <c r="B63" s="97"/>
      <c r="C63" s="98"/>
      <c r="D63" s="99"/>
      <c r="E63" s="100"/>
      <c r="F63" s="101"/>
      <c r="G63" s="99"/>
      <c r="H63" s="100"/>
      <c r="I63" s="101"/>
      <c r="J63" s="101"/>
      <c r="K63" s="100"/>
      <c r="L63" s="102"/>
    </row>
    <row r="64" spans="1:12" ht="13.5" thickBot="1">
      <c r="A64" s="103" t="s">
        <v>43</v>
      </c>
      <c r="B64" s="104"/>
      <c r="C64" s="105"/>
      <c r="D64" s="106"/>
      <c r="E64" s="107"/>
      <c r="F64" s="108"/>
      <c r="G64" s="106"/>
      <c r="H64" s="107"/>
      <c r="I64" s="108"/>
      <c r="J64" s="108"/>
      <c r="K64" s="107"/>
      <c r="L64" s="109"/>
    </row>
    <row r="65" spans="1:12" ht="16.5" customHeight="1" thickBot="1">
      <c r="A65" s="470" t="s">
        <v>96</v>
      </c>
      <c r="B65" s="471"/>
      <c r="C65" s="75"/>
      <c r="D65" s="75"/>
      <c r="E65" s="75"/>
      <c r="F65" s="75"/>
      <c r="G65" s="75"/>
      <c r="H65" s="75"/>
      <c r="I65" s="75"/>
      <c r="J65" s="75"/>
      <c r="K65" s="110"/>
      <c r="L65" s="77">
        <f>SUM(L56:L64)</f>
        <v>0</v>
      </c>
    </row>
    <row r="66" spans="1:12">
      <c r="A66" s="111" t="s">
        <v>44</v>
      </c>
      <c r="B66" s="112"/>
      <c r="C66" s="113"/>
      <c r="D66" s="113"/>
      <c r="E66" s="114"/>
      <c r="F66" s="115"/>
      <c r="G66" s="113"/>
      <c r="H66" s="114"/>
      <c r="I66" s="115"/>
      <c r="J66" s="115"/>
      <c r="K66" s="114"/>
      <c r="L66" s="116"/>
    </row>
    <row r="67" spans="1:12">
      <c r="A67" s="117" t="s">
        <v>45</v>
      </c>
      <c r="B67" s="118"/>
      <c r="C67" s="99"/>
      <c r="D67" s="99"/>
      <c r="E67" s="100"/>
      <c r="F67" s="101"/>
      <c r="G67" s="99"/>
      <c r="H67" s="100"/>
      <c r="I67" s="101"/>
      <c r="J67" s="101"/>
      <c r="K67" s="100"/>
      <c r="L67" s="102"/>
    </row>
    <row r="68" spans="1:12">
      <c r="A68" s="117" t="s">
        <v>46</v>
      </c>
      <c r="B68" s="118"/>
      <c r="C68" s="99"/>
      <c r="D68" s="99"/>
      <c r="E68" s="100"/>
      <c r="F68" s="101"/>
      <c r="G68" s="99"/>
      <c r="H68" s="100"/>
      <c r="I68" s="101"/>
      <c r="J68" s="101"/>
      <c r="K68" s="100"/>
      <c r="L68" s="102"/>
    </row>
    <row r="69" spans="1:12">
      <c r="A69" s="117" t="s">
        <v>47</v>
      </c>
      <c r="B69" s="118"/>
      <c r="C69" s="99"/>
      <c r="D69" s="99"/>
      <c r="E69" s="100"/>
      <c r="F69" s="101"/>
      <c r="G69" s="99"/>
      <c r="H69" s="100"/>
      <c r="I69" s="101"/>
      <c r="J69" s="101"/>
      <c r="K69" s="100"/>
      <c r="L69" s="102"/>
    </row>
    <row r="70" spans="1:12" s="119" customFormat="1">
      <c r="A70" s="117" t="s">
        <v>48</v>
      </c>
      <c r="B70" s="118"/>
      <c r="C70" s="99"/>
      <c r="D70" s="99"/>
      <c r="E70" s="100"/>
      <c r="F70" s="101"/>
      <c r="G70" s="99"/>
      <c r="H70" s="100"/>
      <c r="I70" s="101"/>
      <c r="J70" s="101"/>
      <c r="K70" s="100"/>
      <c r="L70" s="102"/>
    </row>
    <row r="71" spans="1:12">
      <c r="A71" s="117" t="s">
        <v>49</v>
      </c>
      <c r="B71" s="118"/>
      <c r="C71" s="99"/>
      <c r="D71" s="99"/>
      <c r="E71" s="100"/>
      <c r="F71" s="101"/>
      <c r="G71" s="99"/>
      <c r="H71" s="100"/>
      <c r="I71" s="101"/>
      <c r="J71" s="101"/>
      <c r="K71" s="100"/>
      <c r="L71" s="102"/>
    </row>
    <row r="72" spans="1:12">
      <c r="A72" s="117" t="s">
        <v>50</v>
      </c>
      <c r="B72" s="118"/>
      <c r="C72" s="99"/>
      <c r="D72" s="99"/>
      <c r="E72" s="100"/>
      <c r="F72" s="101"/>
      <c r="G72" s="99"/>
      <c r="H72" s="100"/>
      <c r="I72" s="101"/>
      <c r="J72" s="101"/>
      <c r="K72" s="100"/>
      <c r="L72" s="102"/>
    </row>
    <row r="73" spans="1:12">
      <c r="A73" s="117" t="s">
        <v>51</v>
      </c>
      <c r="B73" s="118"/>
      <c r="C73" s="99"/>
      <c r="D73" s="99"/>
      <c r="E73" s="100"/>
      <c r="F73" s="101"/>
      <c r="G73" s="99"/>
      <c r="H73" s="100"/>
      <c r="I73" s="101"/>
      <c r="J73" s="101"/>
      <c r="K73" s="100"/>
      <c r="L73" s="102"/>
    </row>
    <row r="74" spans="1:12">
      <c r="A74" s="117" t="s">
        <v>52</v>
      </c>
      <c r="B74" s="118"/>
      <c r="C74" s="99"/>
      <c r="D74" s="99"/>
      <c r="E74" s="100"/>
      <c r="F74" s="101"/>
      <c r="G74" s="99"/>
      <c r="H74" s="100"/>
      <c r="I74" s="101"/>
      <c r="J74" s="101"/>
      <c r="K74" s="100"/>
      <c r="L74" s="102"/>
    </row>
    <row r="75" spans="1:12" ht="13.5" thickBot="1">
      <c r="A75" s="120" t="s">
        <v>53</v>
      </c>
      <c r="B75" s="121"/>
      <c r="C75" s="106"/>
      <c r="D75" s="106"/>
      <c r="E75" s="107"/>
      <c r="F75" s="108"/>
      <c r="G75" s="106"/>
      <c r="H75" s="107"/>
      <c r="I75" s="108"/>
      <c r="J75" s="108"/>
      <c r="K75" s="107"/>
      <c r="L75" s="109"/>
    </row>
    <row r="76" spans="1:12" ht="16.5" customHeight="1" thickBot="1">
      <c r="A76" s="470" t="s">
        <v>97</v>
      </c>
      <c r="B76" s="471"/>
      <c r="C76" s="75"/>
      <c r="D76" s="75"/>
      <c r="E76" s="75"/>
      <c r="F76" s="75"/>
      <c r="G76" s="75"/>
      <c r="H76" s="75"/>
      <c r="I76" s="75"/>
      <c r="J76" s="75"/>
      <c r="K76" s="110"/>
      <c r="L76" s="77">
        <f>SUM(L66:L75)</f>
        <v>0</v>
      </c>
    </row>
    <row r="77" spans="1:12" ht="16.5" customHeight="1" thickBot="1">
      <c r="A77" s="470" t="s">
        <v>110</v>
      </c>
      <c r="B77" s="471"/>
      <c r="C77" s="75"/>
      <c r="D77" s="75"/>
      <c r="E77" s="75"/>
      <c r="F77" s="75"/>
      <c r="G77" s="75"/>
      <c r="H77" s="75"/>
      <c r="I77" s="75"/>
      <c r="J77" s="75"/>
      <c r="K77" s="110"/>
      <c r="L77" s="77">
        <v>0</v>
      </c>
    </row>
    <row r="78" spans="1:12" ht="16.5" customHeight="1" thickBot="1">
      <c r="A78" s="517" t="s">
        <v>98</v>
      </c>
      <c r="B78" s="518"/>
      <c r="C78" s="79"/>
      <c r="D78" s="79"/>
      <c r="E78" s="79"/>
      <c r="F78" s="79"/>
      <c r="G78" s="79"/>
      <c r="H78" s="79"/>
      <c r="I78" s="79"/>
      <c r="J78" s="79"/>
      <c r="K78" s="122"/>
      <c r="L78" s="81">
        <f>+L65+L76+L77</f>
        <v>0</v>
      </c>
    </row>
    <row r="79" spans="1:12" ht="16.5" customHeight="1">
      <c r="A79" s="123"/>
      <c r="B79" s="123"/>
      <c r="C79" s="123"/>
      <c r="D79" s="123"/>
      <c r="E79" s="124"/>
      <c r="F79" s="124"/>
      <c r="G79" s="124"/>
      <c r="H79" s="124"/>
      <c r="I79" s="124"/>
      <c r="J79" s="124"/>
      <c r="K79" s="124"/>
      <c r="L79" s="124"/>
    </row>
    <row r="80" spans="1:12" s="119" customFormat="1" ht="13.5" thickBot="1">
      <c r="A80" s="125"/>
      <c r="B80" s="125"/>
      <c r="C80" s="125"/>
      <c r="D80" s="125"/>
      <c r="E80" s="125"/>
      <c r="F80" s="126"/>
      <c r="G80" s="126"/>
      <c r="H80" s="126"/>
      <c r="I80" s="126"/>
      <c r="J80" s="126"/>
      <c r="K80" s="126"/>
      <c r="L80" s="126"/>
    </row>
    <row r="81" spans="1:12" ht="16.5" customHeight="1" thickBot="1">
      <c r="A81" s="456" t="s">
        <v>273</v>
      </c>
      <c r="B81" s="457"/>
      <c r="C81" s="457"/>
      <c r="D81" s="457"/>
      <c r="E81" s="457"/>
      <c r="F81" s="457"/>
      <c r="G81" s="456" t="s">
        <v>112</v>
      </c>
      <c r="H81" s="457"/>
      <c r="I81" s="457"/>
      <c r="J81" s="457"/>
      <c r="K81" s="457"/>
      <c r="L81" s="458"/>
    </row>
    <row r="82" spans="1:12" ht="15.75" customHeight="1">
      <c r="A82" s="510" t="s">
        <v>99</v>
      </c>
      <c r="B82" s="496"/>
      <c r="C82" s="511"/>
      <c r="D82" s="480" t="s">
        <v>276</v>
      </c>
      <c r="E82" s="480"/>
      <c r="F82" s="481"/>
      <c r="G82" s="472" t="s">
        <v>99</v>
      </c>
      <c r="H82" s="474"/>
      <c r="I82" s="474"/>
      <c r="J82" s="474" t="s">
        <v>277</v>
      </c>
      <c r="K82" s="474"/>
      <c r="L82" s="485"/>
    </row>
    <row r="83" spans="1:12" ht="16.5" customHeight="1" thickBot="1">
      <c r="A83" s="512"/>
      <c r="B83" s="513"/>
      <c r="C83" s="514"/>
      <c r="D83" s="58" t="s">
        <v>55</v>
      </c>
      <c r="E83" s="58" t="s">
        <v>56</v>
      </c>
      <c r="F83" s="127" t="s">
        <v>16</v>
      </c>
      <c r="G83" s="473"/>
      <c r="H83" s="479"/>
      <c r="I83" s="479"/>
      <c r="J83" s="58" t="s">
        <v>55</v>
      </c>
      <c r="K83" s="58" t="s">
        <v>56</v>
      </c>
      <c r="L83" s="127" t="s">
        <v>16</v>
      </c>
    </row>
    <row r="84" spans="1:12" ht="15" customHeight="1">
      <c r="A84" s="128" t="s">
        <v>57</v>
      </c>
      <c r="B84" s="129"/>
      <c r="C84" s="130"/>
      <c r="D84" s="131"/>
      <c r="E84" s="132"/>
      <c r="F84" s="133"/>
      <c r="G84" s="486" t="s">
        <v>115</v>
      </c>
      <c r="H84" s="487"/>
      <c r="I84" s="488"/>
      <c r="J84" s="134"/>
      <c r="K84" s="135"/>
      <c r="L84" s="136"/>
    </row>
    <row r="85" spans="1:12" ht="15" customHeight="1">
      <c r="A85" s="137" t="s">
        <v>58</v>
      </c>
      <c r="B85" s="97"/>
      <c r="C85" s="138"/>
      <c r="D85" s="139"/>
      <c r="E85" s="140"/>
      <c r="F85" s="141"/>
      <c r="G85" s="475" t="s">
        <v>116</v>
      </c>
      <c r="H85" s="476"/>
      <c r="I85" s="477"/>
      <c r="J85" s="142"/>
      <c r="K85" s="143"/>
      <c r="L85" s="144"/>
    </row>
    <row r="86" spans="1:12">
      <c r="A86" s="137" t="s">
        <v>59</v>
      </c>
      <c r="B86" s="97"/>
      <c r="C86" s="138"/>
      <c r="D86" s="139"/>
      <c r="E86" s="145"/>
      <c r="F86" s="141"/>
      <c r="G86" s="117" t="s">
        <v>117</v>
      </c>
      <c r="H86" s="146"/>
      <c r="I86" s="147"/>
      <c r="J86" s="148"/>
      <c r="K86" s="143"/>
      <c r="L86" s="144"/>
    </row>
    <row r="87" spans="1:12">
      <c r="A87" s="137" t="s">
        <v>60</v>
      </c>
      <c r="B87" s="97"/>
      <c r="C87" s="138"/>
      <c r="D87" s="139"/>
      <c r="E87" s="145"/>
      <c r="F87" s="141"/>
      <c r="G87" s="117" t="s">
        <v>118</v>
      </c>
      <c r="H87" s="146"/>
      <c r="I87" s="147"/>
      <c r="J87" s="148"/>
      <c r="K87" s="143"/>
      <c r="L87" s="144"/>
    </row>
    <row r="88" spans="1:12">
      <c r="A88" s="137" t="s">
        <v>61</v>
      </c>
      <c r="B88" s="97"/>
      <c r="C88" s="138"/>
      <c r="D88" s="139"/>
      <c r="E88" s="145"/>
      <c r="F88" s="141"/>
      <c r="G88" s="117" t="s">
        <v>119</v>
      </c>
      <c r="H88" s="146"/>
      <c r="I88" s="147"/>
      <c r="J88" s="148"/>
      <c r="K88" s="143"/>
      <c r="L88" s="144"/>
    </row>
    <row r="89" spans="1:12">
      <c r="A89" s="137" t="s">
        <v>62</v>
      </c>
      <c r="B89" s="97"/>
      <c r="C89" s="138"/>
      <c r="D89" s="139"/>
      <c r="E89" s="145"/>
      <c r="F89" s="141"/>
      <c r="G89" s="117" t="s">
        <v>120</v>
      </c>
      <c r="H89" s="146"/>
      <c r="I89" s="147"/>
      <c r="J89" s="148"/>
      <c r="K89" s="143"/>
      <c r="L89" s="144"/>
    </row>
    <row r="90" spans="1:12">
      <c r="A90" s="137" t="s">
        <v>63</v>
      </c>
      <c r="B90" s="97"/>
      <c r="C90" s="138"/>
      <c r="D90" s="139"/>
      <c r="E90" s="145"/>
      <c r="F90" s="141"/>
      <c r="G90" s="117" t="s">
        <v>123</v>
      </c>
      <c r="H90" s="146"/>
      <c r="I90" s="147"/>
      <c r="J90" s="148"/>
      <c r="K90" s="143"/>
      <c r="L90" s="144"/>
    </row>
    <row r="91" spans="1:12">
      <c r="A91" s="137" t="s">
        <v>64</v>
      </c>
      <c r="B91" s="97"/>
      <c r="C91" s="138"/>
      <c r="D91" s="139"/>
      <c r="E91" s="145"/>
      <c r="F91" s="141"/>
      <c r="G91" s="117" t="s">
        <v>122</v>
      </c>
      <c r="H91" s="146"/>
      <c r="I91" s="147"/>
      <c r="J91" s="148"/>
      <c r="K91" s="143"/>
      <c r="L91" s="144"/>
    </row>
    <row r="92" spans="1:12">
      <c r="A92" s="137" t="s">
        <v>65</v>
      </c>
      <c r="B92" s="97"/>
      <c r="C92" s="138"/>
      <c r="D92" s="139"/>
      <c r="E92" s="145"/>
      <c r="F92" s="141"/>
      <c r="G92" s="117" t="s">
        <v>124</v>
      </c>
      <c r="H92" s="146"/>
      <c r="I92" s="147"/>
      <c r="J92" s="148"/>
      <c r="K92" s="143"/>
      <c r="L92" s="144"/>
    </row>
    <row r="93" spans="1:12">
      <c r="A93" s="137" t="s">
        <v>66</v>
      </c>
      <c r="B93" s="97"/>
      <c r="C93" s="138"/>
      <c r="D93" s="139"/>
      <c r="E93" s="145"/>
      <c r="F93" s="141"/>
      <c r="G93" s="117" t="s">
        <v>125</v>
      </c>
      <c r="H93" s="146"/>
      <c r="I93" s="147"/>
      <c r="J93" s="148"/>
      <c r="K93" s="143"/>
      <c r="L93" s="144"/>
    </row>
    <row r="94" spans="1:12">
      <c r="A94" s="137" t="s">
        <v>67</v>
      </c>
      <c r="B94" s="97"/>
      <c r="C94" s="138"/>
      <c r="D94" s="139"/>
      <c r="E94" s="145"/>
      <c r="F94" s="141"/>
      <c r="G94" s="117" t="s">
        <v>126</v>
      </c>
      <c r="H94" s="146"/>
      <c r="I94" s="147"/>
      <c r="J94" s="148"/>
      <c r="K94" s="143"/>
      <c r="L94" s="144"/>
    </row>
    <row r="95" spans="1:12">
      <c r="A95" s="137" t="s">
        <v>68</v>
      </c>
      <c r="B95" s="97"/>
      <c r="C95" s="138"/>
      <c r="D95" s="139"/>
      <c r="E95" s="145"/>
      <c r="F95" s="141"/>
      <c r="G95" s="117" t="s">
        <v>127</v>
      </c>
      <c r="H95" s="146"/>
      <c r="I95" s="147"/>
      <c r="J95" s="148"/>
      <c r="K95" s="143"/>
      <c r="L95" s="144"/>
    </row>
    <row r="96" spans="1:12">
      <c r="A96" s="137" t="s">
        <v>69</v>
      </c>
      <c r="B96" s="97"/>
      <c r="C96" s="138"/>
      <c r="D96" s="139"/>
      <c r="E96" s="145"/>
      <c r="F96" s="141"/>
      <c r="G96" s="117" t="s">
        <v>75</v>
      </c>
      <c r="H96" s="146"/>
      <c r="I96" s="147"/>
      <c r="J96" s="148"/>
      <c r="K96" s="143"/>
      <c r="L96" s="144"/>
    </row>
    <row r="97" spans="1:12">
      <c r="A97" s="137" t="s">
        <v>70</v>
      </c>
      <c r="B97" s="97"/>
      <c r="C97" s="138"/>
      <c r="D97" s="139"/>
      <c r="E97" s="145"/>
      <c r="F97" s="141"/>
      <c r="G97" s="117" t="s">
        <v>76</v>
      </c>
      <c r="H97" s="146"/>
      <c r="I97" s="147"/>
      <c r="J97" s="148"/>
      <c r="K97" s="143"/>
      <c r="L97" s="144"/>
    </row>
    <row r="98" spans="1:12">
      <c r="A98" s="137" t="s">
        <v>71</v>
      </c>
      <c r="B98" s="97"/>
      <c r="C98" s="138"/>
      <c r="D98" s="139"/>
      <c r="E98" s="145"/>
      <c r="F98" s="141"/>
      <c r="G98" s="117" t="s">
        <v>77</v>
      </c>
      <c r="H98" s="146"/>
      <c r="I98" s="147"/>
      <c r="J98" s="148"/>
      <c r="K98" s="143"/>
      <c r="L98" s="144"/>
    </row>
    <row r="99" spans="1:12">
      <c r="A99" s="149" t="s">
        <v>121</v>
      </c>
      <c r="B99" s="150"/>
      <c r="C99" s="151"/>
      <c r="D99" s="152"/>
      <c r="E99" s="153"/>
      <c r="F99" s="154"/>
      <c r="G99" s="117" t="s">
        <v>78</v>
      </c>
      <c r="H99" s="155"/>
      <c r="I99" s="156"/>
      <c r="J99" s="157"/>
      <c r="K99" s="158"/>
      <c r="L99" s="159"/>
    </row>
    <row r="100" spans="1:12" ht="15" customHeight="1">
      <c r="A100" s="117" t="s">
        <v>72</v>
      </c>
      <c r="B100" s="97"/>
      <c r="C100" s="160"/>
      <c r="D100" s="152"/>
      <c r="E100" s="153"/>
      <c r="F100" s="154"/>
      <c r="G100" s="117" t="s">
        <v>79</v>
      </c>
      <c r="H100" s="155"/>
      <c r="I100" s="156"/>
      <c r="J100" s="157"/>
      <c r="K100" s="158"/>
      <c r="L100" s="159"/>
    </row>
    <row r="101" spans="1:12" ht="25.5">
      <c r="A101" s="260" t="s">
        <v>73</v>
      </c>
      <c r="B101" s="161"/>
      <c r="C101" s="162"/>
      <c r="D101" s="152"/>
      <c r="E101" s="153"/>
      <c r="F101" s="154"/>
      <c r="G101" s="117" t="s">
        <v>80</v>
      </c>
      <c r="H101" s="155"/>
      <c r="I101" s="156"/>
      <c r="J101" s="157"/>
      <c r="K101" s="158"/>
      <c r="L101" s="159"/>
    </row>
    <row r="102" spans="1:12" ht="13.5" thickBot="1">
      <c r="A102" s="163"/>
      <c r="B102" s="164"/>
      <c r="C102" s="165"/>
      <c r="D102" s="152"/>
      <c r="E102" s="153"/>
      <c r="F102" s="154"/>
      <c r="G102" s="117" t="s">
        <v>74</v>
      </c>
      <c r="H102" s="155"/>
      <c r="I102" s="156"/>
      <c r="J102" s="157"/>
      <c r="K102" s="158"/>
      <c r="L102" s="159"/>
    </row>
    <row r="103" spans="1:12" ht="15.75" customHeight="1" thickBot="1">
      <c r="A103" s="463" t="s">
        <v>274</v>
      </c>
      <c r="B103" s="464"/>
      <c r="C103" s="489"/>
      <c r="D103" s="166"/>
      <c r="E103" s="167"/>
      <c r="F103" s="168">
        <f>SUM(F83:F102)</f>
        <v>0</v>
      </c>
      <c r="G103" s="463" t="s">
        <v>130</v>
      </c>
      <c r="H103" s="464"/>
      <c r="I103" s="464"/>
      <c r="J103" s="478"/>
      <c r="K103" s="167"/>
      <c r="L103" s="261">
        <f>SUM(L84:L102)</f>
        <v>0</v>
      </c>
    </row>
    <row r="104" spans="1:12" ht="13.5" thickBot="1">
      <c r="A104" s="125"/>
      <c r="B104" s="125"/>
      <c r="C104" s="125"/>
      <c r="D104" s="125"/>
      <c r="E104" s="125"/>
      <c r="F104" s="169"/>
      <c r="G104" s="169"/>
      <c r="H104" s="169"/>
      <c r="I104" s="169"/>
      <c r="J104" s="169"/>
      <c r="K104" s="169"/>
      <c r="L104" s="169"/>
    </row>
    <row r="105" spans="1:12" ht="15.75" thickBot="1">
      <c r="A105" s="463" t="s">
        <v>275</v>
      </c>
      <c r="B105" s="464"/>
      <c r="C105" s="464"/>
      <c r="D105" s="167"/>
      <c r="E105" s="167"/>
      <c r="F105" s="167"/>
      <c r="G105" s="167"/>
      <c r="H105" s="167"/>
      <c r="I105" s="167"/>
      <c r="J105" s="167"/>
      <c r="K105" s="167"/>
      <c r="L105" s="261">
        <f>+L29+L49-L78+F103+L103</f>
        <v>0</v>
      </c>
    </row>
    <row r="106" spans="1:12" ht="13.5" thickBot="1">
      <c r="A106" s="126"/>
      <c r="B106" s="126"/>
      <c r="C106" s="126"/>
      <c r="D106" s="126"/>
      <c r="E106" s="126"/>
      <c r="F106" s="91"/>
      <c r="G106" s="91"/>
      <c r="H106" s="91"/>
      <c r="I106" s="91"/>
      <c r="J106" s="91"/>
      <c r="K106" s="91"/>
      <c r="L106" s="91"/>
    </row>
    <row r="107" spans="1:12">
      <c r="A107" s="170"/>
      <c r="B107" s="171"/>
      <c r="C107" s="171"/>
      <c r="D107" s="171"/>
      <c r="E107" s="172"/>
      <c r="F107" s="171"/>
      <c r="G107" s="173"/>
      <c r="H107" s="174"/>
      <c r="I107" s="171"/>
      <c r="J107" s="173"/>
      <c r="K107" s="171"/>
      <c r="L107" s="174"/>
    </row>
    <row r="108" spans="1:12">
      <c r="A108" s="175" t="s">
        <v>10</v>
      </c>
      <c r="B108" s="176"/>
      <c r="C108" s="176"/>
      <c r="D108" s="176"/>
      <c r="E108" s="177" t="s">
        <v>131</v>
      </c>
      <c r="F108" s="178"/>
      <c r="G108" s="179"/>
      <c r="H108" s="180"/>
      <c r="I108" s="179" t="s">
        <v>132</v>
      </c>
      <c r="J108" s="179"/>
      <c r="K108" s="181"/>
      <c r="L108" s="182"/>
    </row>
    <row r="109" spans="1:12">
      <c r="A109" s="175" t="str">
        <f>TOTAL!B40</f>
        <v xml:space="preserve">NOMBRE: </v>
      </c>
      <c r="B109" s="176"/>
      <c r="C109" s="176"/>
      <c r="D109" s="176"/>
      <c r="E109" s="175" t="str">
        <f>TOTAL!C40</f>
        <v xml:space="preserve">NOMBRE: </v>
      </c>
      <c r="F109" s="176"/>
      <c r="G109" s="119"/>
      <c r="H109" s="182"/>
      <c r="I109" s="292" t="str">
        <f>+TOTAL!E40</f>
        <v xml:space="preserve">NOMBRE: </v>
      </c>
      <c r="J109" s="292" t="str">
        <f>+TOTAL!F40</f>
        <v>Jaime Alonso Velez Mazo</v>
      </c>
      <c r="K109" s="181"/>
      <c r="L109" s="182"/>
    </row>
    <row r="110" spans="1:12">
      <c r="A110" s="175" t="str">
        <f>TOTAL!B41</f>
        <v xml:space="preserve">CARGO: </v>
      </c>
      <c r="B110" s="176"/>
      <c r="C110" s="176"/>
      <c r="D110" s="176"/>
      <c r="E110" s="175" t="str">
        <f>TOTAL!C41</f>
        <v xml:space="preserve">CARGO: </v>
      </c>
      <c r="F110" s="176"/>
      <c r="G110" s="119"/>
      <c r="H110" s="182"/>
      <c r="I110" s="292" t="str">
        <f>+TOTAL!E41</f>
        <v>CARGO:</v>
      </c>
      <c r="J110" s="292" t="str">
        <f>+TOTAL!F41</f>
        <v>Asistente de Presidencia para Presupuesto</v>
      </c>
      <c r="K110" s="181"/>
      <c r="L110" s="182"/>
    </row>
    <row r="111" spans="1:12">
      <c r="A111" s="175" t="str">
        <f>TOTAL!B42</f>
        <v xml:space="preserve">FECHA: </v>
      </c>
      <c r="B111" s="176"/>
      <c r="C111" s="176"/>
      <c r="D111" s="176"/>
      <c r="E111" s="175" t="str">
        <f>TOTAL!C42</f>
        <v xml:space="preserve">FECHA: </v>
      </c>
      <c r="F111" s="176"/>
      <c r="G111" s="119"/>
      <c r="H111" s="182"/>
      <c r="I111" s="292" t="str">
        <f>+TOTAL!E42</f>
        <v xml:space="preserve">FECHA: </v>
      </c>
      <c r="J111" s="292">
        <f>+TOTAL!F42</f>
        <v>0</v>
      </c>
      <c r="K111" s="181"/>
      <c r="L111" s="182"/>
    </row>
    <row r="112" spans="1:12" ht="13.5" thickBot="1">
      <c r="A112" s="183"/>
      <c r="B112" s="184"/>
      <c r="C112" s="184"/>
      <c r="D112" s="184"/>
      <c r="E112" s="185"/>
      <c r="F112" s="184"/>
      <c r="G112" s="186"/>
      <c r="H112" s="187"/>
      <c r="I112" s="184"/>
      <c r="J112" s="186"/>
      <c r="K112" s="188"/>
      <c r="L112" s="187"/>
    </row>
    <row r="113" spans="1:12" s="189" customFormat="1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</row>
    <row r="114" spans="1:12" s="189" customFormat="1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</row>
    <row r="115" spans="1:12" s="189" customFormat="1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</row>
    <row r="116" spans="1:12" s="189" customFormat="1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</row>
    <row r="117" spans="1:12" s="189" customFormat="1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0"/>
  <sheetViews>
    <sheetView tabSelected="1" topLeftCell="A18" zoomScale="65" zoomScaleNormal="65" workbookViewId="0">
      <selection activeCell="F15" sqref="F15"/>
    </sheetView>
  </sheetViews>
  <sheetFormatPr baseColWidth="10" defaultRowHeight="15"/>
  <cols>
    <col min="1" max="1" width="0.5703125" style="45" customWidth="1"/>
    <col min="2" max="2" width="11.140625" style="43" customWidth="1"/>
    <col min="3" max="3" width="29" style="46" customWidth="1"/>
    <col min="4" max="4" width="14.42578125" style="46" hidden="1" customWidth="1"/>
    <col min="5" max="5" width="17.85546875" style="46" hidden="1" customWidth="1"/>
    <col min="6" max="6" width="45.28515625" style="46" customWidth="1"/>
    <col min="7" max="7" width="50" style="46" customWidth="1"/>
    <col min="8" max="8" width="9.28515625" style="424" bestFit="1" customWidth="1"/>
    <col min="9" max="9" width="14" style="425" customWidth="1"/>
    <col min="10" max="10" width="12.85546875" style="426" customWidth="1"/>
    <col min="11" max="11" width="21.7109375" style="425" customWidth="1"/>
    <col min="12" max="12" width="12.85546875" style="427" customWidth="1"/>
    <col min="13" max="13" width="12.85546875" style="425" customWidth="1"/>
    <col min="14" max="14" width="22.85546875" style="322" customWidth="1"/>
    <col min="15" max="26" width="4" style="43" customWidth="1"/>
    <col min="27" max="27" width="11.7109375" style="37" bestFit="1" customWidth="1"/>
    <col min="28" max="16384" width="11.42578125" style="36"/>
  </cols>
  <sheetData>
    <row r="1" spans="1:27" ht="20.25" customHeight="1">
      <c r="A1" s="500"/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537"/>
      <c r="S1" s="537"/>
      <c r="T1" s="537"/>
      <c r="U1" s="537"/>
      <c r="V1" s="537"/>
      <c r="W1" s="537"/>
      <c r="X1" s="537"/>
      <c r="Y1" s="537"/>
      <c r="Z1" s="538"/>
      <c r="AA1" s="36"/>
    </row>
    <row r="2" spans="1:27" ht="39" customHeight="1">
      <c r="A2" s="2"/>
      <c r="B2" s="539" t="s">
        <v>4</v>
      </c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0"/>
      <c r="P2" s="540"/>
      <c r="Q2" s="540"/>
      <c r="R2" s="540"/>
      <c r="S2" s="540"/>
      <c r="T2" s="540"/>
      <c r="U2" s="540"/>
      <c r="V2" s="540"/>
      <c r="W2" s="540"/>
      <c r="X2" s="540"/>
      <c r="Y2" s="540"/>
      <c r="Z2" s="541"/>
      <c r="AA2" s="36"/>
    </row>
    <row r="3" spans="1:27" ht="27.75" customHeight="1">
      <c r="A3" s="2"/>
      <c r="B3" s="539" t="s">
        <v>113</v>
      </c>
      <c r="C3" s="540"/>
      <c r="D3" s="540"/>
      <c r="E3" s="540"/>
      <c r="F3" s="540"/>
      <c r="G3" s="540"/>
      <c r="H3" s="540"/>
      <c r="I3" s="540"/>
      <c r="J3" s="540"/>
      <c r="K3" s="540"/>
      <c r="L3" s="540"/>
      <c r="M3" s="540"/>
      <c r="N3" s="540"/>
      <c r="O3" s="540"/>
      <c r="P3" s="540"/>
      <c r="Q3" s="540"/>
      <c r="R3" s="540"/>
      <c r="S3" s="540"/>
      <c r="T3" s="540"/>
      <c r="U3" s="540"/>
      <c r="V3" s="540"/>
      <c r="W3" s="540"/>
      <c r="X3" s="540"/>
      <c r="Y3" s="540"/>
      <c r="Z3" s="541"/>
      <c r="AA3" s="36"/>
    </row>
    <row r="4" spans="1:27" ht="10.5" customHeight="1">
      <c r="A4" s="498"/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542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6"/>
    </row>
    <row r="5" spans="1:27" ht="10.5" customHeight="1" thickBot="1">
      <c r="A5" s="500"/>
      <c r="B5" s="492"/>
      <c r="C5" s="492"/>
      <c r="D5" s="492"/>
      <c r="E5" s="492"/>
      <c r="F5" s="492"/>
      <c r="G5" s="492"/>
      <c r="H5" s="492"/>
      <c r="I5" s="492"/>
      <c r="J5" s="492"/>
      <c r="K5" s="492"/>
      <c r="L5" s="492"/>
      <c r="M5" s="492"/>
      <c r="N5" s="543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6"/>
    </row>
    <row r="6" spans="1:27" ht="23.25" customHeight="1" thickBot="1">
      <c r="A6" s="6"/>
      <c r="B6" s="529" t="s">
        <v>284</v>
      </c>
      <c r="C6" s="530"/>
      <c r="D6" s="530"/>
      <c r="E6" s="530"/>
      <c r="F6" s="530"/>
      <c r="G6" s="530"/>
      <c r="H6" s="531"/>
      <c r="I6" s="531"/>
      <c r="J6" s="531"/>
      <c r="K6" s="532"/>
      <c r="L6" s="533" t="s">
        <v>114</v>
      </c>
      <c r="M6" s="532">
        <v>2019</v>
      </c>
      <c r="N6" s="465" t="s">
        <v>283</v>
      </c>
      <c r="O6" s="534"/>
      <c r="P6" s="534"/>
      <c r="Q6" s="534"/>
      <c r="R6" s="534"/>
      <c r="S6" s="534"/>
      <c r="T6" s="534"/>
      <c r="U6" s="534"/>
      <c r="V6" s="534"/>
      <c r="W6" s="534"/>
      <c r="X6" s="534"/>
      <c r="Y6" s="534"/>
      <c r="Z6" s="535"/>
    </row>
    <row r="7" spans="1:27" s="39" customFormat="1" ht="6" customHeight="1" thickBot="1">
      <c r="A7" s="526"/>
      <c r="B7" s="526"/>
      <c r="C7" s="526"/>
      <c r="D7" s="526"/>
      <c r="E7" s="526"/>
      <c r="F7" s="526"/>
      <c r="G7" s="526"/>
      <c r="H7" s="526"/>
      <c r="I7" s="526"/>
      <c r="J7" s="526"/>
      <c r="K7" s="526"/>
      <c r="L7" s="526"/>
      <c r="M7" s="526"/>
      <c r="N7" s="526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8"/>
    </row>
    <row r="8" spans="1:27" s="352" customFormat="1" ht="25.5" customHeight="1" thickBot="1">
      <c r="A8" s="348"/>
      <c r="B8" s="379" t="s">
        <v>0</v>
      </c>
      <c r="C8" s="527" t="str">
        <f>+TOTAL!C9</f>
        <v>DIRECCION CENTRO DE INVESTIGACIONES</v>
      </c>
      <c r="D8" s="527"/>
      <c r="E8" s="527"/>
      <c r="F8" s="527"/>
      <c r="G8" s="527"/>
      <c r="H8" s="385"/>
      <c r="I8" s="386"/>
      <c r="J8" s="385"/>
      <c r="K8" s="386"/>
      <c r="L8" s="385"/>
      <c r="M8" s="386"/>
      <c r="N8" s="349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50"/>
      <c r="AA8" s="351"/>
    </row>
    <row r="9" spans="1:27" s="355" customFormat="1" ht="25.5" customHeight="1" thickBot="1">
      <c r="A9" s="353"/>
      <c r="B9" s="380" t="s">
        <v>6</v>
      </c>
      <c r="C9" s="536" t="str">
        <f>+INGRESOS!A10</f>
        <v>Direcciòn Seccional  de Investigaciones</v>
      </c>
      <c r="D9" s="536"/>
      <c r="E9" s="536"/>
      <c r="F9" s="536"/>
      <c r="G9" s="536"/>
      <c r="H9" s="387" t="s">
        <v>5</v>
      </c>
      <c r="I9" s="527" t="str">
        <f>+INGRESOS!J10</f>
        <v>11010199</v>
      </c>
      <c r="J9" s="527"/>
      <c r="K9" s="527"/>
      <c r="L9" s="527"/>
      <c r="M9" s="527"/>
      <c r="N9" s="527"/>
      <c r="O9" s="527"/>
      <c r="P9" s="527"/>
      <c r="Q9" s="527"/>
      <c r="R9" s="527"/>
      <c r="S9" s="527"/>
      <c r="T9" s="527"/>
      <c r="U9" s="527"/>
      <c r="V9" s="527"/>
      <c r="W9" s="527"/>
      <c r="X9" s="527"/>
      <c r="Y9" s="527"/>
      <c r="Z9" s="528"/>
      <c r="AA9" s="354"/>
    </row>
    <row r="10" spans="1:27" s="352" customFormat="1" ht="13.5" thickBot="1">
      <c r="A10" s="525"/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351"/>
    </row>
    <row r="11" spans="1:27" s="352" customFormat="1" ht="32.25" customHeight="1" thickBot="1">
      <c r="A11" s="356"/>
      <c r="B11" s="459" t="s">
        <v>3</v>
      </c>
      <c r="C11" s="548"/>
      <c r="D11" s="546" t="s">
        <v>257</v>
      </c>
      <c r="E11" s="548" t="s">
        <v>258</v>
      </c>
      <c r="F11" s="546" t="s">
        <v>247</v>
      </c>
      <c r="G11" s="546" t="s">
        <v>248</v>
      </c>
      <c r="H11" s="442" t="s">
        <v>253</v>
      </c>
      <c r="I11" s="443"/>
      <c r="J11" s="443"/>
      <c r="K11" s="443"/>
      <c r="L11" s="443"/>
      <c r="M11" s="443"/>
      <c r="N11" s="444"/>
      <c r="O11" s="442" t="s">
        <v>254</v>
      </c>
      <c r="P11" s="443"/>
      <c r="Q11" s="443"/>
      <c r="R11" s="443"/>
      <c r="S11" s="443"/>
      <c r="T11" s="443"/>
      <c r="U11" s="443"/>
      <c r="V11" s="443"/>
      <c r="W11" s="443"/>
      <c r="X11" s="443"/>
      <c r="Y11" s="443"/>
      <c r="Z11" s="444"/>
      <c r="AA11" s="351"/>
    </row>
    <row r="12" spans="1:27" s="352" customFormat="1" ht="54" customHeight="1" thickBot="1">
      <c r="A12" s="356"/>
      <c r="B12" s="461"/>
      <c r="C12" s="549"/>
      <c r="D12" s="550"/>
      <c r="E12" s="551"/>
      <c r="F12" s="550"/>
      <c r="G12" s="547"/>
      <c r="H12" s="533" t="s">
        <v>255</v>
      </c>
      <c r="I12" s="532"/>
      <c r="J12" s="533" t="s">
        <v>267</v>
      </c>
      <c r="K12" s="532"/>
      <c r="L12" s="533" t="s">
        <v>256</v>
      </c>
      <c r="M12" s="532"/>
      <c r="N12" s="552" t="s">
        <v>266</v>
      </c>
      <c r="O12" s="546" t="s">
        <v>225</v>
      </c>
      <c r="P12" s="546" t="s">
        <v>226</v>
      </c>
      <c r="Q12" s="546" t="s">
        <v>227</v>
      </c>
      <c r="R12" s="546" t="s">
        <v>228</v>
      </c>
      <c r="S12" s="546" t="s">
        <v>227</v>
      </c>
      <c r="T12" s="546" t="s">
        <v>229</v>
      </c>
      <c r="U12" s="546" t="s">
        <v>229</v>
      </c>
      <c r="V12" s="546" t="s">
        <v>228</v>
      </c>
      <c r="W12" s="546" t="s">
        <v>230</v>
      </c>
      <c r="X12" s="546" t="s">
        <v>231</v>
      </c>
      <c r="Y12" s="546" t="s">
        <v>224</v>
      </c>
      <c r="Z12" s="546" t="s">
        <v>232</v>
      </c>
      <c r="AA12" s="351"/>
    </row>
    <row r="13" spans="1:27" s="352" customFormat="1" ht="17.25" customHeight="1" thickBot="1">
      <c r="A13" s="356"/>
      <c r="B13" s="377" t="s">
        <v>7</v>
      </c>
      <c r="C13" s="198" t="s">
        <v>6</v>
      </c>
      <c r="D13" s="547"/>
      <c r="E13" s="549"/>
      <c r="F13" s="442" t="s">
        <v>246</v>
      </c>
      <c r="G13" s="444"/>
      <c r="H13" s="378" t="s">
        <v>7</v>
      </c>
      <c r="I13" s="377" t="s">
        <v>6</v>
      </c>
      <c r="J13" s="377" t="s">
        <v>7</v>
      </c>
      <c r="K13" s="377" t="s">
        <v>6</v>
      </c>
      <c r="L13" s="377" t="s">
        <v>7</v>
      </c>
      <c r="M13" s="377" t="s">
        <v>6</v>
      </c>
      <c r="N13" s="553"/>
      <c r="O13" s="547"/>
      <c r="P13" s="547"/>
      <c r="Q13" s="547"/>
      <c r="R13" s="547"/>
      <c r="S13" s="547"/>
      <c r="T13" s="547"/>
      <c r="U13" s="547"/>
      <c r="V13" s="547"/>
      <c r="W13" s="547"/>
      <c r="X13" s="547"/>
      <c r="Y13" s="547"/>
      <c r="Z13" s="547"/>
      <c r="AA13" s="351"/>
    </row>
    <row r="14" spans="1:27" s="42" customFormat="1" ht="136.5" customHeight="1">
      <c r="A14" s="8"/>
      <c r="B14" s="16" t="str">
        <f>+IFERROR(VLOOKUP(C14,Listas!$L$8:$M$100,2,FALSE),"")</f>
        <v>10050101</v>
      </c>
      <c r="C14" s="358" t="s">
        <v>483</v>
      </c>
      <c r="D14" s="375"/>
      <c r="E14" s="376"/>
      <c r="F14" s="428" t="s">
        <v>1263</v>
      </c>
      <c r="G14" s="382" t="s">
        <v>1264</v>
      </c>
      <c r="H14" s="388" t="str">
        <f>+IF(I14=""," ",VLOOKUP(I14,Listas!$I$16:$J$17,2,FALSE))</f>
        <v>07</v>
      </c>
      <c r="I14" s="389" t="s">
        <v>470</v>
      </c>
      <c r="J14" s="390">
        <f>+IF(K14=""," ",VLOOKUP(K14,PUC!$B:$C,2,FALSE))</f>
        <v>5195959529</v>
      </c>
      <c r="K14" s="389" t="s">
        <v>1178</v>
      </c>
      <c r="L14" s="391" t="str">
        <f>+IF(M14=""," ",VLOOKUP(M14,Listas!$F$9:$G$17,2,FALSE))</f>
        <v>03</v>
      </c>
      <c r="M14" s="389" t="s">
        <v>447</v>
      </c>
      <c r="N14" s="315">
        <f>+MROUND(4356*3400,1000)</f>
        <v>14810000</v>
      </c>
      <c r="O14" s="365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7"/>
      <c r="AA14" s="41"/>
    </row>
    <row r="15" spans="1:27" s="42" customFormat="1" ht="132" customHeight="1">
      <c r="A15" s="8"/>
      <c r="B15" s="16" t="str">
        <f>+IFERROR(VLOOKUP(C15,Listas!$L$8:$M$100,2,FALSE),"")</f>
        <v>10050101</v>
      </c>
      <c r="C15" s="358" t="s">
        <v>483</v>
      </c>
      <c r="D15" s="267"/>
      <c r="E15" s="268"/>
      <c r="F15" s="383" t="s">
        <v>1265</v>
      </c>
      <c r="G15" s="384" t="s">
        <v>1266</v>
      </c>
      <c r="H15" s="392" t="str">
        <f>+IF(I15=""," ",VLOOKUP(I15,Listas!$I$16:$J$17,2,FALSE))</f>
        <v>07</v>
      </c>
      <c r="I15" s="389" t="s">
        <v>470</v>
      </c>
      <c r="J15" s="390">
        <f>+IF(K15=""," ",VLOOKUP(K15,PUC!$B:$C,2,FALSE))</f>
        <v>5195959529</v>
      </c>
      <c r="K15" s="389" t="s">
        <v>1178</v>
      </c>
      <c r="L15" s="391" t="str">
        <f>+IF(M15=""," ",VLOOKUP(M15,Listas!$F$9:$G$17,2,FALSE))</f>
        <v>03</v>
      </c>
      <c r="M15" s="389" t="s">
        <v>447</v>
      </c>
      <c r="N15" s="315">
        <f>+MROUND(4712*3400,1000)</f>
        <v>16021000</v>
      </c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1"/>
    </row>
    <row r="16" spans="1:27" s="42" customFormat="1" ht="125.25" customHeight="1">
      <c r="A16" s="8"/>
      <c r="B16" s="16" t="str">
        <f>+IFERROR(VLOOKUP(C16,Listas!$L$8:$M$100,2,FALSE),"")</f>
        <v>10050101</v>
      </c>
      <c r="C16" s="358" t="s">
        <v>483</v>
      </c>
      <c r="D16" s="267"/>
      <c r="E16" s="268"/>
      <c r="F16" s="383" t="s">
        <v>1267</v>
      </c>
      <c r="G16" s="384" t="s">
        <v>1268</v>
      </c>
      <c r="H16" s="392" t="str">
        <f>+IF(I16=""," ",VLOOKUP(I16,Listas!$I$16:$J$17,2,FALSE))</f>
        <v>07</v>
      </c>
      <c r="I16" s="389" t="s">
        <v>470</v>
      </c>
      <c r="J16" s="390">
        <f>+IF(K16=""," ",VLOOKUP(K16,PUC!$B:$C,2,FALSE))</f>
        <v>5195959529</v>
      </c>
      <c r="K16" s="389" t="s">
        <v>1178</v>
      </c>
      <c r="L16" s="391" t="str">
        <f>+IF(M16=""," ",VLOOKUP(M16,Listas!$F$9:$G$17,2,FALSE))</f>
        <v>03</v>
      </c>
      <c r="M16" s="389" t="s">
        <v>447</v>
      </c>
      <c r="N16" s="315">
        <f>+MROUND(2170*3400,1000)</f>
        <v>7378000</v>
      </c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1"/>
    </row>
    <row r="17" spans="1:27" s="42" customFormat="1" ht="162.75" customHeight="1">
      <c r="A17" s="8"/>
      <c r="B17" s="16" t="str">
        <f>+IFERROR(VLOOKUP(C17,Listas!$L$8:$M$100,2,FALSE),"")</f>
        <v>10050102</v>
      </c>
      <c r="C17" s="358" t="s">
        <v>484</v>
      </c>
      <c r="D17" s="267"/>
      <c r="E17" s="268"/>
      <c r="F17" s="383" t="s">
        <v>1269</v>
      </c>
      <c r="G17" s="384" t="s">
        <v>1270</v>
      </c>
      <c r="H17" s="392" t="str">
        <f>+IF(I17=""," ",VLOOKUP(I17,Listas!$I$16:$J$17,2,FALSE))</f>
        <v>07</v>
      </c>
      <c r="I17" s="389" t="s">
        <v>470</v>
      </c>
      <c r="J17" s="390">
        <f>+IF(K17=""," ",VLOOKUP(K17,PUC!$B:$C,2,FALSE))</f>
        <v>5195959529</v>
      </c>
      <c r="K17" s="389" t="s">
        <v>1178</v>
      </c>
      <c r="L17" s="391" t="str">
        <f>+IF(M17=""," ",VLOOKUP(M17,Listas!$F$9:$G$17,2,FALSE))</f>
        <v>03</v>
      </c>
      <c r="M17" s="389" t="s">
        <v>447</v>
      </c>
      <c r="N17" s="315">
        <v>2089000</v>
      </c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1"/>
    </row>
    <row r="18" spans="1:27" s="42" customFormat="1" ht="102" customHeight="1" thickBot="1">
      <c r="A18" s="8"/>
      <c r="B18" s="16" t="str">
        <f>+IFERROR(VLOOKUP(C18,Listas!$L$8:$M$100,2,FALSE),"")</f>
        <v>10050102</v>
      </c>
      <c r="C18" s="358" t="s">
        <v>484</v>
      </c>
      <c r="D18" s="267"/>
      <c r="E18" s="268"/>
      <c r="F18" s="383" t="s">
        <v>1271</v>
      </c>
      <c r="G18" s="384" t="s">
        <v>1272</v>
      </c>
      <c r="H18" s="392" t="str">
        <f>+IF(I18=""," ",VLOOKUP(I18,Listas!$I$16:$J$17,2,FALSE))</f>
        <v>07</v>
      </c>
      <c r="I18" s="389" t="s">
        <v>470</v>
      </c>
      <c r="J18" s="390">
        <f>+IF(K18=""," ",VLOOKUP(K18,PUC!$B:$C,2,FALSE))</f>
        <v>5110350101</v>
      </c>
      <c r="K18" s="389" t="s">
        <v>1160</v>
      </c>
      <c r="L18" s="391" t="str">
        <f>+IF(M18=""," ",VLOOKUP(M18,Listas!$F$9:$G$17,2,FALSE))</f>
        <v>03</v>
      </c>
      <c r="M18" s="389" t="s">
        <v>447</v>
      </c>
      <c r="N18" s="315">
        <v>5244000</v>
      </c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1"/>
    </row>
    <row r="19" spans="1:27" s="42" customFormat="1" ht="29.25" hidden="1" customHeight="1">
      <c r="A19" s="8"/>
      <c r="B19" s="16" t="str">
        <f>+IFERROR(VLOOKUP(C19,Listas!$L$8:$M$100,2,FALSE),"")</f>
        <v>10040104</v>
      </c>
      <c r="C19" s="358" t="s">
        <v>482</v>
      </c>
      <c r="D19" s="267"/>
      <c r="E19" s="268"/>
      <c r="F19" s="381"/>
      <c r="G19" s="268"/>
      <c r="H19" s="392"/>
      <c r="I19" s="389"/>
      <c r="J19" s="390" t="str">
        <f>+IF(K19=""," ",VLOOKUP(K19,PUC!$B:$C,2,FALSE))</f>
        <v xml:space="preserve"> </v>
      </c>
      <c r="K19" s="389"/>
      <c r="L19" s="391" t="str">
        <f>+IF(M19=""," ",VLOOKUP(M19,Listas!$F$9:$G$17,2,FALSE))</f>
        <v xml:space="preserve"> </v>
      </c>
      <c r="M19" s="389"/>
      <c r="N19" s="315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1"/>
    </row>
    <row r="20" spans="1:27" s="42" customFormat="1" ht="29.25" hidden="1" customHeight="1">
      <c r="A20" s="8"/>
      <c r="B20" s="16" t="str">
        <f>+IFERROR(VLOOKUP(C20,Listas!$L$8:$M$100,2,FALSE),"")</f>
        <v>10100101</v>
      </c>
      <c r="C20" s="358" t="s">
        <v>512</v>
      </c>
      <c r="D20" s="267"/>
      <c r="E20" s="268"/>
      <c r="F20" s="267"/>
      <c r="G20" s="268"/>
      <c r="H20" s="392"/>
      <c r="I20" s="389"/>
      <c r="J20" s="390" t="str">
        <f>+IF(K20=""," ",VLOOKUP(K20,PUC!$B:$C,2,FALSE))</f>
        <v xml:space="preserve"> </v>
      </c>
      <c r="K20" s="389"/>
      <c r="L20" s="391" t="str">
        <f>+IF(M20=""," ",VLOOKUP(M20,Listas!$F$9:$G$17,2,FALSE))</f>
        <v xml:space="preserve"> </v>
      </c>
      <c r="M20" s="389"/>
      <c r="N20" s="315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1"/>
    </row>
    <row r="21" spans="1:27" s="42" customFormat="1" ht="29.25" hidden="1" customHeight="1">
      <c r="A21" s="8"/>
      <c r="B21" s="16" t="str">
        <f>+IFERROR(VLOOKUP(C21,Listas!$L$8:$M$100,2,FALSE),"")</f>
        <v>10100101</v>
      </c>
      <c r="C21" s="358" t="s">
        <v>512</v>
      </c>
      <c r="D21" s="267"/>
      <c r="E21" s="268"/>
      <c r="F21" s="267"/>
      <c r="G21" s="268"/>
      <c r="H21" s="392"/>
      <c r="I21" s="389"/>
      <c r="J21" s="390" t="str">
        <f>+IF(K21=""," ",VLOOKUP(K21,PUC!$B:$C,2,FALSE))</f>
        <v xml:space="preserve"> </v>
      </c>
      <c r="K21" s="389"/>
      <c r="L21" s="391" t="str">
        <f>+IF(M21=""," ",VLOOKUP(M21,Listas!$F$9:$G$17,2,FALSE))</f>
        <v xml:space="preserve"> </v>
      </c>
      <c r="M21" s="389"/>
      <c r="N21" s="315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1"/>
    </row>
    <row r="22" spans="1:27" s="42" customFormat="1" ht="29.25" hidden="1" customHeight="1">
      <c r="A22" s="8"/>
      <c r="B22" s="16" t="str">
        <f>+IFERROR(VLOOKUP(C22,Listas!$L$8:$M$100,2,FALSE),"")</f>
        <v>10100101</v>
      </c>
      <c r="C22" s="358" t="s">
        <v>512</v>
      </c>
      <c r="D22" s="267"/>
      <c r="E22" s="268"/>
      <c r="F22" s="267"/>
      <c r="G22" s="268"/>
      <c r="H22" s="392"/>
      <c r="I22" s="389"/>
      <c r="J22" s="390" t="str">
        <f>+IF(K22=""," ",VLOOKUP(K22,PUC!$B:$C,2,FALSE))</f>
        <v xml:space="preserve"> </v>
      </c>
      <c r="K22" s="389"/>
      <c r="L22" s="391" t="str">
        <f>+IF(M22=""," ",VLOOKUP(M22,Listas!$F$9:$G$17,2,FALSE))</f>
        <v xml:space="preserve"> </v>
      </c>
      <c r="M22" s="389"/>
      <c r="N22" s="315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1"/>
    </row>
    <row r="23" spans="1:27" s="42" customFormat="1" ht="29.25" hidden="1" customHeight="1">
      <c r="A23" s="8"/>
      <c r="B23" s="16" t="str">
        <f>+IFERROR(VLOOKUP(C23,Listas!$L$8:$M$100,2,FALSE),"")</f>
        <v>10100101</v>
      </c>
      <c r="C23" s="358" t="s">
        <v>512</v>
      </c>
      <c r="D23" s="267"/>
      <c r="E23" s="268"/>
      <c r="F23" s="267"/>
      <c r="G23" s="268"/>
      <c r="H23" s="392"/>
      <c r="I23" s="389"/>
      <c r="J23" s="390" t="str">
        <f>+IF(K23=""," ",VLOOKUP(K23,PUC!$B:$C,2,FALSE))</f>
        <v xml:space="preserve"> </v>
      </c>
      <c r="K23" s="389"/>
      <c r="L23" s="391" t="str">
        <f>+IF(M23=""," ",VLOOKUP(M23,Listas!$F$9:$G$17,2,FALSE))</f>
        <v xml:space="preserve"> </v>
      </c>
      <c r="M23" s="389"/>
      <c r="N23" s="315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1"/>
    </row>
    <row r="24" spans="1:27" s="42" customFormat="1" ht="29.25" hidden="1" customHeight="1" thickBot="1">
      <c r="A24" s="8"/>
      <c r="B24" s="368" t="str">
        <f>+IFERROR(VLOOKUP(C24,Listas!$L$8:$M$100,2,FALSE),"")</f>
        <v>10100101</v>
      </c>
      <c r="C24" s="369" t="s">
        <v>512</v>
      </c>
      <c r="D24" s="265"/>
      <c r="E24" s="266"/>
      <c r="F24" s="265"/>
      <c r="G24" s="266"/>
      <c r="H24" s="393"/>
      <c r="I24" s="394"/>
      <c r="J24" s="395" t="str">
        <f>+IF(K24=""," ",VLOOKUP(K24,PUC!$B:$C,2,FALSE))</f>
        <v xml:space="preserve"> </v>
      </c>
      <c r="K24" s="394"/>
      <c r="L24" s="396" t="str">
        <f>+IF(M24=""," ",VLOOKUP(M24,Listas!$F$9:$G$17,2,FALSE))</f>
        <v xml:space="preserve"> </v>
      </c>
      <c r="M24" s="394"/>
      <c r="N24" s="370"/>
      <c r="O24" s="10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41"/>
    </row>
    <row r="25" spans="1:27" s="42" customFormat="1" ht="29.25" hidden="1" customHeight="1">
      <c r="A25" s="8"/>
      <c r="B25" s="360" t="str">
        <f>+IFERROR(VLOOKUP(C25,Listas!$L$8:$M$100,2,FALSE),"")</f>
        <v>10120101</v>
      </c>
      <c r="C25" s="371" t="s">
        <v>517</v>
      </c>
      <c r="D25" s="362"/>
      <c r="E25" s="363"/>
      <c r="F25" s="362"/>
      <c r="G25" s="363"/>
      <c r="H25" s="388" t="str">
        <f>+IF(I25=""," ",VLOOKUP(I25,Listas!$I$16:$J$17,2,FALSE))</f>
        <v>07</v>
      </c>
      <c r="I25" s="397" t="s">
        <v>470</v>
      </c>
      <c r="J25" s="398" t="str">
        <f>+IF(K25=""," ",VLOOKUP(K25,PUC!$B:$C,2,FALSE))</f>
        <v xml:space="preserve"> </v>
      </c>
      <c r="K25" s="397"/>
      <c r="L25" s="399" t="str">
        <f>+IF(M25=""," ",VLOOKUP(M25,Listas!$F$9:$G$17,2,FALSE))</f>
        <v xml:space="preserve"> </v>
      </c>
      <c r="M25" s="397"/>
      <c r="N25" s="364"/>
      <c r="O25" s="365"/>
      <c r="P25" s="366"/>
      <c r="Q25" s="366"/>
      <c r="R25" s="366"/>
      <c r="S25" s="366"/>
      <c r="T25" s="366"/>
      <c r="U25" s="366"/>
      <c r="V25" s="366"/>
      <c r="W25" s="366"/>
      <c r="X25" s="366"/>
      <c r="Y25" s="366"/>
      <c r="Z25" s="367"/>
      <c r="AA25" s="41"/>
    </row>
    <row r="26" spans="1:27" s="42" customFormat="1" ht="29.25" hidden="1" customHeight="1">
      <c r="A26" s="8"/>
      <c r="B26" s="16" t="str">
        <f>+IFERROR(VLOOKUP(C26,Listas!$L$8:$M$100,2,FALSE),"")</f>
        <v>10120101</v>
      </c>
      <c r="C26" s="358" t="s">
        <v>517</v>
      </c>
      <c r="D26" s="267"/>
      <c r="E26" s="268"/>
      <c r="F26" s="267"/>
      <c r="G26" s="268"/>
      <c r="H26" s="392" t="str">
        <f>+IF(I26=""," ",VLOOKUP(I26,Listas!$I$16:$J$17,2,FALSE))</f>
        <v>07</v>
      </c>
      <c r="I26" s="389" t="s">
        <v>470</v>
      </c>
      <c r="J26" s="390" t="str">
        <f>+IF(K26=""," ",VLOOKUP(K26,PUC!$B:$C,2,FALSE))</f>
        <v xml:space="preserve"> </v>
      </c>
      <c r="K26" s="389"/>
      <c r="L26" s="391" t="str">
        <f>+IF(M26=""," ",VLOOKUP(M26,Listas!$F$9:$G$17,2,FALSE))</f>
        <v xml:space="preserve"> </v>
      </c>
      <c r="M26" s="389"/>
      <c r="N26" s="315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1"/>
    </row>
    <row r="27" spans="1:27" s="42" customFormat="1" ht="29.25" hidden="1" customHeight="1">
      <c r="A27" s="8"/>
      <c r="B27" s="16" t="str">
        <f>+IFERROR(VLOOKUP(C27,Listas!$L$8:$M$100,2,FALSE),"")</f>
        <v>10120101</v>
      </c>
      <c r="C27" s="358" t="s">
        <v>517</v>
      </c>
      <c r="D27" s="267"/>
      <c r="E27" s="268"/>
      <c r="F27" s="267"/>
      <c r="G27" s="268"/>
      <c r="H27" s="392" t="str">
        <f>+IF(I27=""," ",VLOOKUP(I27,Listas!$I$16:$J$17,2,FALSE))</f>
        <v>07</v>
      </c>
      <c r="I27" s="389" t="s">
        <v>470</v>
      </c>
      <c r="J27" s="390" t="str">
        <f>+IF(K27=""," ",VLOOKUP(K27,PUC!$B:$C,2,FALSE))</f>
        <v xml:space="preserve"> </v>
      </c>
      <c r="K27" s="389"/>
      <c r="L27" s="391" t="str">
        <f>+IF(M27=""," ",VLOOKUP(M27,Listas!$F$9:$G$17,2,FALSE))</f>
        <v xml:space="preserve"> </v>
      </c>
      <c r="M27" s="389"/>
      <c r="N27" s="315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1"/>
    </row>
    <row r="28" spans="1:27" s="42" customFormat="1" ht="29.25" hidden="1" customHeight="1">
      <c r="A28" s="8"/>
      <c r="B28" s="16" t="str">
        <f>+IFERROR(VLOOKUP(C28,Listas!$L$8:$M$100,2,FALSE),"")</f>
        <v>10120101</v>
      </c>
      <c r="C28" s="358" t="s">
        <v>517</v>
      </c>
      <c r="D28" s="267"/>
      <c r="E28" s="268"/>
      <c r="F28" s="267"/>
      <c r="G28" s="268"/>
      <c r="H28" s="392" t="str">
        <f>+IF(I28=""," ",VLOOKUP(I28,Listas!$I$16:$J$17,2,FALSE))</f>
        <v>07</v>
      </c>
      <c r="I28" s="389" t="s">
        <v>470</v>
      </c>
      <c r="J28" s="390" t="str">
        <f>+IF(K28=""," ",VLOOKUP(K28,PUC!$B:$C,2,FALSE))</f>
        <v xml:space="preserve"> </v>
      </c>
      <c r="K28" s="389"/>
      <c r="L28" s="391" t="str">
        <f>+IF(M28=""," ",VLOOKUP(M28,Listas!$F$9:$G$17,2,FALSE))</f>
        <v xml:space="preserve"> </v>
      </c>
      <c r="M28" s="389"/>
      <c r="N28" s="315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1"/>
    </row>
    <row r="29" spans="1:27" s="42" customFormat="1" ht="29.25" hidden="1" customHeight="1">
      <c r="A29" s="8"/>
      <c r="B29" s="16" t="str">
        <f>+IFERROR(VLOOKUP(C29,Listas!$L$8:$M$100,2,FALSE),"")</f>
        <v>10120101</v>
      </c>
      <c r="C29" s="358" t="s">
        <v>517</v>
      </c>
      <c r="D29" s="267"/>
      <c r="E29" s="268"/>
      <c r="F29" s="267"/>
      <c r="G29" s="268"/>
      <c r="H29" s="392" t="str">
        <f>+IF(I29=""," ",VLOOKUP(I29,Listas!$I$16:$J$17,2,FALSE))</f>
        <v>07</v>
      </c>
      <c r="I29" s="389" t="s">
        <v>470</v>
      </c>
      <c r="J29" s="390" t="str">
        <f>+IF(K29=""," ",VLOOKUP(K29,PUC!$B:$C,2,FALSE))</f>
        <v xml:space="preserve"> </v>
      </c>
      <c r="K29" s="389"/>
      <c r="L29" s="391" t="str">
        <f>+IF(M29=""," ",VLOOKUP(M29,Listas!$F$9:$G$17,2,FALSE))</f>
        <v xml:space="preserve"> </v>
      </c>
      <c r="M29" s="389"/>
      <c r="N29" s="315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1"/>
    </row>
    <row r="30" spans="1:27" s="42" customFormat="1" ht="29.25" hidden="1" customHeight="1">
      <c r="A30" s="8"/>
      <c r="B30" s="16" t="str">
        <f>+IFERROR(VLOOKUP(C30,Listas!$L$8:$M$100,2,FALSE),"")</f>
        <v>10120101</v>
      </c>
      <c r="C30" s="358" t="s">
        <v>517</v>
      </c>
      <c r="D30" s="267"/>
      <c r="E30" s="268"/>
      <c r="F30" s="267"/>
      <c r="G30" s="268"/>
      <c r="H30" s="392" t="str">
        <f>+IF(I30=""," ",VLOOKUP(I30,Listas!$I$16:$J$17,2,FALSE))</f>
        <v>07</v>
      </c>
      <c r="I30" s="389" t="s">
        <v>470</v>
      </c>
      <c r="J30" s="390" t="str">
        <f>+IF(K30=""," ",VLOOKUP(K30,PUC!$B:$C,2,FALSE))</f>
        <v xml:space="preserve"> </v>
      </c>
      <c r="K30" s="389"/>
      <c r="L30" s="391" t="str">
        <f>+IF(M30=""," ",VLOOKUP(M30,Listas!$F$9:$G$17,2,FALSE))</f>
        <v xml:space="preserve"> </v>
      </c>
      <c r="M30" s="389"/>
      <c r="N30" s="315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1"/>
    </row>
    <row r="31" spans="1:27" s="42" customFormat="1" ht="29.25" hidden="1" customHeight="1">
      <c r="A31" s="8"/>
      <c r="B31" s="16" t="str">
        <f>+IFERROR(VLOOKUP(C31,Listas!$L$8:$M$100,2,FALSE),"")</f>
        <v>10120101</v>
      </c>
      <c r="C31" s="358" t="s">
        <v>517</v>
      </c>
      <c r="D31" s="267"/>
      <c r="E31" s="268"/>
      <c r="F31" s="267"/>
      <c r="G31" s="268"/>
      <c r="H31" s="392" t="str">
        <f>+IF(I31=""," ",VLOOKUP(I31,Listas!$I$16:$J$17,2,FALSE))</f>
        <v>07</v>
      </c>
      <c r="I31" s="389" t="s">
        <v>470</v>
      </c>
      <c r="J31" s="390" t="str">
        <f>+IF(K31=""," ",VLOOKUP(K31,PUC!$B:$C,2,FALSE))</f>
        <v xml:space="preserve"> </v>
      </c>
      <c r="K31" s="389"/>
      <c r="L31" s="391" t="str">
        <f>+IF(M31=""," ",VLOOKUP(M31,Listas!$F$9:$G$17,2,FALSE))</f>
        <v xml:space="preserve"> </v>
      </c>
      <c r="M31" s="389"/>
      <c r="N31" s="315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1"/>
    </row>
    <row r="32" spans="1:27" s="42" customFormat="1" ht="29.25" hidden="1" customHeight="1">
      <c r="A32" s="8"/>
      <c r="B32" s="16" t="str">
        <f>+IFERROR(VLOOKUP(C32,Listas!$L$8:$M$100,2,FALSE),"")</f>
        <v>10120101</v>
      </c>
      <c r="C32" s="358" t="s">
        <v>517</v>
      </c>
      <c r="D32" s="267"/>
      <c r="E32" s="268"/>
      <c r="F32" s="267"/>
      <c r="G32" s="268"/>
      <c r="H32" s="392" t="str">
        <f>+IF(I32=""," ",VLOOKUP(I32,Listas!$I$16:$J$17,2,FALSE))</f>
        <v>07</v>
      </c>
      <c r="I32" s="389" t="s">
        <v>470</v>
      </c>
      <c r="J32" s="390" t="str">
        <f>+IF(K32=""," ",VLOOKUP(K32,PUC!$B:$C,2,FALSE))</f>
        <v xml:space="preserve"> </v>
      </c>
      <c r="K32" s="389"/>
      <c r="L32" s="391" t="str">
        <f>+IF(M32=""," ",VLOOKUP(M32,Listas!$F$9:$G$17,2,FALSE))</f>
        <v xml:space="preserve"> </v>
      </c>
      <c r="M32" s="389"/>
      <c r="N32" s="315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1"/>
    </row>
    <row r="33" spans="1:27" s="42" customFormat="1" ht="29.25" hidden="1" customHeight="1">
      <c r="A33" s="8"/>
      <c r="B33" s="16" t="str">
        <f>+IFERROR(VLOOKUP(C33,Listas!$L$8:$M$100,2,FALSE),"")</f>
        <v>10120101</v>
      </c>
      <c r="C33" s="358" t="s">
        <v>517</v>
      </c>
      <c r="D33" s="267"/>
      <c r="E33" s="268"/>
      <c r="F33" s="267"/>
      <c r="G33" s="268"/>
      <c r="H33" s="392" t="str">
        <f>+IF(I33=""," ",VLOOKUP(I33,Listas!$I$16:$J$17,2,FALSE))</f>
        <v>07</v>
      </c>
      <c r="I33" s="389" t="s">
        <v>470</v>
      </c>
      <c r="J33" s="390" t="str">
        <f>+IF(K33=""," ",VLOOKUP(K33,PUC!$B:$C,2,FALSE))</f>
        <v xml:space="preserve"> </v>
      </c>
      <c r="K33" s="389"/>
      <c r="L33" s="391" t="str">
        <f>+IF(M33=""," ",VLOOKUP(M33,Listas!$F$9:$G$17,2,FALSE))</f>
        <v xml:space="preserve"> </v>
      </c>
      <c r="M33" s="389"/>
      <c r="N33" s="315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1"/>
    </row>
    <row r="34" spans="1:27" s="42" customFormat="1" ht="29.25" hidden="1" customHeight="1">
      <c r="A34" s="8"/>
      <c r="B34" s="16" t="str">
        <f>+IFERROR(VLOOKUP(C34,Listas!$L$8:$M$100,2,FALSE),"")</f>
        <v>10120101</v>
      </c>
      <c r="C34" s="358" t="s">
        <v>517</v>
      </c>
      <c r="D34" s="267"/>
      <c r="E34" s="268"/>
      <c r="F34" s="267"/>
      <c r="G34" s="268"/>
      <c r="H34" s="392" t="str">
        <f>+IF(I34=""," ",VLOOKUP(I34,Listas!$I$16:$J$17,2,FALSE))</f>
        <v>07</v>
      </c>
      <c r="I34" s="389" t="s">
        <v>470</v>
      </c>
      <c r="J34" s="390" t="str">
        <f>+IF(K34=""," ",VLOOKUP(K34,PUC!$B:$C,2,FALSE))</f>
        <v xml:space="preserve"> </v>
      </c>
      <c r="K34" s="389"/>
      <c r="L34" s="391" t="str">
        <f>+IF(M34=""," ",VLOOKUP(M34,Listas!$F$9:$G$17,2,FALSE))</f>
        <v xml:space="preserve"> </v>
      </c>
      <c r="M34" s="389"/>
      <c r="N34" s="315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1"/>
    </row>
    <row r="35" spans="1:27" s="42" customFormat="1" ht="29.25" hidden="1" customHeight="1">
      <c r="A35" s="8"/>
      <c r="B35" s="16" t="str">
        <f>+IFERROR(VLOOKUP(C35,Listas!$L$8:$M$100,2,FALSE),"")</f>
        <v>10120101</v>
      </c>
      <c r="C35" s="358" t="s">
        <v>517</v>
      </c>
      <c r="D35" s="267"/>
      <c r="E35" s="268"/>
      <c r="F35" s="267"/>
      <c r="G35" s="268"/>
      <c r="H35" s="392" t="str">
        <f>+IF(I35=""," ",VLOOKUP(I35,Listas!$I$16:$J$17,2,FALSE))</f>
        <v>07</v>
      </c>
      <c r="I35" s="389" t="s">
        <v>470</v>
      </c>
      <c r="J35" s="390" t="str">
        <f>+IF(K35=""," ",VLOOKUP(K35,PUC!$B:$C,2,FALSE))</f>
        <v xml:space="preserve"> </v>
      </c>
      <c r="K35" s="389"/>
      <c r="L35" s="391" t="str">
        <f>+IF(M35=""," ",VLOOKUP(M35,Listas!$F$9:$G$17,2,FALSE))</f>
        <v xml:space="preserve"> </v>
      </c>
      <c r="M35" s="389"/>
      <c r="N35" s="315"/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5"/>
      <c r="AA35" s="41"/>
    </row>
    <row r="36" spans="1:27" s="42" customFormat="1" ht="29.25" hidden="1" customHeight="1">
      <c r="A36" s="8"/>
      <c r="B36" s="16" t="str">
        <f>+IFERROR(VLOOKUP(C36,Listas!$L$8:$M$100,2,FALSE),"")</f>
        <v>10120101</v>
      </c>
      <c r="C36" s="358" t="s">
        <v>517</v>
      </c>
      <c r="D36" s="267"/>
      <c r="E36" s="268"/>
      <c r="F36" s="267"/>
      <c r="G36" s="268"/>
      <c r="H36" s="392" t="str">
        <f>+IF(I36=""," ",VLOOKUP(I36,Listas!$I$16:$J$17,2,FALSE))</f>
        <v>07</v>
      </c>
      <c r="I36" s="389" t="s">
        <v>470</v>
      </c>
      <c r="J36" s="390" t="str">
        <f>+IF(K36=""," ",VLOOKUP(K36,PUC!$B:$C,2,FALSE))</f>
        <v xml:space="preserve"> </v>
      </c>
      <c r="K36" s="389"/>
      <c r="L36" s="391" t="str">
        <f>+IF(M36=""," ",VLOOKUP(M36,Listas!$F$9:$G$17,2,FALSE))</f>
        <v xml:space="preserve"> </v>
      </c>
      <c r="M36" s="389"/>
      <c r="N36" s="315"/>
      <c r="O36" s="13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5"/>
      <c r="AA36" s="41"/>
    </row>
    <row r="37" spans="1:27" s="42" customFormat="1" ht="29.25" hidden="1" customHeight="1">
      <c r="A37" s="8"/>
      <c r="B37" s="16" t="str">
        <f>+IFERROR(VLOOKUP(C37,Listas!$L$8:$M$100,2,FALSE),"")</f>
        <v>10120101</v>
      </c>
      <c r="C37" s="358" t="s">
        <v>517</v>
      </c>
      <c r="D37" s="267"/>
      <c r="E37" s="268"/>
      <c r="F37" s="267"/>
      <c r="G37" s="268"/>
      <c r="H37" s="392" t="str">
        <f>+IF(I37=""," ",VLOOKUP(I37,Listas!$I$16:$J$17,2,FALSE))</f>
        <v>07</v>
      </c>
      <c r="I37" s="389" t="s">
        <v>470</v>
      </c>
      <c r="J37" s="390" t="str">
        <f>+IF(K37=""," ",VLOOKUP(K37,PUC!$B:$C,2,FALSE))</f>
        <v xml:space="preserve"> </v>
      </c>
      <c r="K37" s="389"/>
      <c r="L37" s="391" t="str">
        <f>+IF(M37=""," ",VLOOKUP(M37,Listas!$F$9:$G$17,2,FALSE))</f>
        <v xml:space="preserve"> </v>
      </c>
      <c r="M37" s="389"/>
      <c r="N37" s="315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1"/>
    </row>
    <row r="38" spans="1:27" s="42" customFormat="1" ht="29.25" hidden="1" customHeight="1">
      <c r="A38" s="8"/>
      <c r="B38" s="16" t="str">
        <f>+IFERROR(VLOOKUP(C38,Listas!$L$8:$M$100,2,FALSE),"")</f>
        <v>10120101</v>
      </c>
      <c r="C38" s="358" t="s">
        <v>517</v>
      </c>
      <c r="D38" s="267"/>
      <c r="E38" s="268"/>
      <c r="F38" s="267"/>
      <c r="G38" s="268"/>
      <c r="H38" s="392" t="str">
        <f>+IF(I38=""," ",VLOOKUP(I38,Listas!$I$16:$J$17,2,FALSE))</f>
        <v>07</v>
      </c>
      <c r="I38" s="389" t="s">
        <v>470</v>
      </c>
      <c r="J38" s="390" t="str">
        <f>+IF(K38=""," ",VLOOKUP(K38,PUC!$B:$C,2,FALSE))</f>
        <v xml:space="preserve"> </v>
      </c>
      <c r="K38" s="389"/>
      <c r="L38" s="391" t="str">
        <f>+IF(M38=""," ",VLOOKUP(M38,Listas!$F$9:$G$17,2,FALSE))</f>
        <v xml:space="preserve"> </v>
      </c>
      <c r="M38" s="389"/>
      <c r="N38" s="315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1"/>
    </row>
    <row r="39" spans="1:27" s="42" customFormat="1" ht="29.25" hidden="1" customHeight="1">
      <c r="A39" s="8"/>
      <c r="B39" s="16" t="str">
        <f>+IFERROR(VLOOKUP(C39,Listas!$L$8:$M$100,2,FALSE),"")</f>
        <v>10120101</v>
      </c>
      <c r="C39" s="358" t="s">
        <v>517</v>
      </c>
      <c r="D39" s="267"/>
      <c r="E39" s="268"/>
      <c r="F39" s="267"/>
      <c r="G39" s="268"/>
      <c r="H39" s="392" t="str">
        <f>+IF(I39=""," ",VLOOKUP(I39,Listas!$I$16:$J$17,2,FALSE))</f>
        <v>07</v>
      </c>
      <c r="I39" s="389" t="s">
        <v>470</v>
      </c>
      <c r="J39" s="390" t="str">
        <f>+IF(K39=""," ",VLOOKUP(K39,PUC!$B:$C,2,FALSE))</f>
        <v xml:space="preserve"> </v>
      </c>
      <c r="K39" s="389"/>
      <c r="L39" s="391" t="str">
        <f>+IF(M39=""," ",VLOOKUP(M39,Listas!$F$9:$G$17,2,FALSE))</f>
        <v xml:space="preserve"> </v>
      </c>
      <c r="M39" s="389"/>
      <c r="N39" s="315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1"/>
    </row>
    <row r="40" spans="1:27" s="42" customFormat="1" ht="29.25" hidden="1" customHeight="1" thickBot="1">
      <c r="A40" s="8"/>
      <c r="B40" s="368" t="str">
        <f>+IFERROR(VLOOKUP(C40,Listas!$L$8:$M$100,2,FALSE),"")</f>
        <v>10120101</v>
      </c>
      <c r="C40" s="369" t="s">
        <v>517</v>
      </c>
      <c r="D40" s="265"/>
      <c r="E40" s="266"/>
      <c r="F40" s="265"/>
      <c r="G40" s="266"/>
      <c r="H40" s="393" t="str">
        <f>+IF(I40=""," ",VLOOKUP(I40,Listas!$I$16:$J$17,2,FALSE))</f>
        <v>07</v>
      </c>
      <c r="I40" s="394" t="s">
        <v>470</v>
      </c>
      <c r="J40" s="395" t="str">
        <f>+IF(K40=""," ",VLOOKUP(K40,PUC!$B:$C,2,FALSE))</f>
        <v xml:space="preserve"> </v>
      </c>
      <c r="K40" s="394"/>
      <c r="L40" s="396" t="str">
        <f>+IF(M40=""," ",VLOOKUP(M40,Listas!$F$9:$G$17,2,FALSE))</f>
        <v xml:space="preserve"> </v>
      </c>
      <c r="M40" s="394"/>
      <c r="N40" s="370"/>
      <c r="O40" s="10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2"/>
      <c r="AA40" s="41"/>
    </row>
    <row r="41" spans="1:27" s="42" customFormat="1" ht="29.25" hidden="1" customHeight="1">
      <c r="A41" s="8"/>
      <c r="B41" s="360" t="str">
        <f>+IFERROR(VLOOKUP(C41,Listas!$L$8:$M$100,2,FALSE),"")</f>
        <v>10120102</v>
      </c>
      <c r="C41" s="372" t="s">
        <v>518</v>
      </c>
      <c r="D41" s="362"/>
      <c r="E41" s="363"/>
      <c r="F41" s="362"/>
      <c r="G41" s="363"/>
      <c r="H41" s="388" t="str">
        <f>+IF(I41=""," ",VLOOKUP(I41,Listas!$I$16:$J$17,2,FALSE))</f>
        <v>07</v>
      </c>
      <c r="I41" s="397" t="s">
        <v>470</v>
      </c>
      <c r="J41" s="398" t="str">
        <f>+IF(K41=""," ",VLOOKUP(K41,PUC!$B:$C,2,FALSE))</f>
        <v xml:space="preserve"> </v>
      </c>
      <c r="K41" s="397"/>
      <c r="L41" s="399" t="str">
        <f>+IF(M41=""," ",VLOOKUP(M41,Listas!$F$9:$G$17,2,FALSE))</f>
        <v xml:space="preserve"> </v>
      </c>
      <c r="M41" s="397"/>
      <c r="N41" s="364"/>
      <c r="O41" s="365"/>
      <c r="P41" s="366"/>
      <c r="Q41" s="366"/>
      <c r="R41" s="366"/>
      <c r="S41" s="366"/>
      <c r="T41" s="366"/>
      <c r="U41" s="366"/>
      <c r="V41" s="366"/>
      <c r="W41" s="366"/>
      <c r="X41" s="366"/>
      <c r="Y41" s="366"/>
      <c r="Z41" s="367"/>
      <c r="AA41" s="41"/>
    </row>
    <row r="42" spans="1:27" s="42" customFormat="1" ht="29.25" hidden="1" customHeight="1">
      <c r="A42" s="8"/>
      <c r="B42" s="16" t="str">
        <f>+IFERROR(VLOOKUP(C42,Listas!$L$8:$M$100,2,FALSE),"")</f>
        <v>10120102</v>
      </c>
      <c r="C42" s="373" t="s">
        <v>518</v>
      </c>
      <c r="D42" s="267"/>
      <c r="E42" s="268"/>
      <c r="F42" s="267"/>
      <c r="G42" s="268"/>
      <c r="H42" s="392" t="str">
        <f>+IF(I42=""," ",VLOOKUP(I42,Listas!$I$16:$J$17,2,FALSE))</f>
        <v>07</v>
      </c>
      <c r="I42" s="389" t="s">
        <v>470</v>
      </c>
      <c r="J42" s="390" t="str">
        <f>+IF(K42=""," ",VLOOKUP(K42,PUC!$B:$C,2,FALSE))</f>
        <v xml:space="preserve"> </v>
      </c>
      <c r="K42" s="389"/>
      <c r="L42" s="391" t="str">
        <f>+IF(M42=""," ",VLOOKUP(M42,Listas!$F$9:$G$17,2,FALSE))</f>
        <v xml:space="preserve"> </v>
      </c>
      <c r="M42" s="389"/>
      <c r="N42" s="315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1"/>
    </row>
    <row r="43" spans="1:27" s="42" customFormat="1" ht="29.25" hidden="1" customHeight="1">
      <c r="A43" s="8"/>
      <c r="B43" s="16" t="str">
        <f>+IFERROR(VLOOKUP(C43,Listas!$L$8:$M$100,2,FALSE),"")</f>
        <v>10120102</v>
      </c>
      <c r="C43" s="373" t="s">
        <v>518</v>
      </c>
      <c r="D43" s="267"/>
      <c r="E43" s="268"/>
      <c r="F43" s="267"/>
      <c r="G43" s="268"/>
      <c r="H43" s="392" t="str">
        <f>+IF(I43=""," ",VLOOKUP(I43,Listas!$I$16:$J$17,2,FALSE))</f>
        <v>07</v>
      </c>
      <c r="I43" s="389" t="s">
        <v>470</v>
      </c>
      <c r="J43" s="390" t="str">
        <f>+IF(K43=""," ",VLOOKUP(K43,PUC!$B:$C,2,FALSE))</f>
        <v xml:space="preserve"> </v>
      </c>
      <c r="K43" s="389"/>
      <c r="L43" s="391" t="str">
        <f>+IF(M43=""," ",VLOOKUP(M43,Listas!$F$9:$G$17,2,FALSE))</f>
        <v xml:space="preserve"> </v>
      </c>
      <c r="M43" s="389"/>
      <c r="N43" s="315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1"/>
    </row>
    <row r="44" spans="1:27" s="42" customFormat="1" ht="29.25" hidden="1" customHeight="1">
      <c r="A44" s="8"/>
      <c r="B44" s="16" t="str">
        <f>+IFERROR(VLOOKUP(C44,Listas!$L$8:$M$100,2,FALSE),"")</f>
        <v>10120102</v>
      </c>
      <c r="C44" s="373" t="s">
        <v>518</v>
      </c>
      <c r="D44" s="267"/>
      <c r="E44" s="268"/>
      <c r="F44" s="267"/>
      <c r="G44" s="268"/>
      <c r="H44" s="392" t="str">
        <f>+IF(I44=""," ",VLOOKUP(I44,Listas!$I$16:$J$17,2,FALSE))</f>
        <v>07</v>
      </c>
      <c r="I44" s="389" t="s">
        <v>470</v>
      </c>
      <c r="J44" s="390" t="str">
        <f>+IF(K44=""," ",VLOOKUP(K44,PUC!$B:$C,2,FALSE))</f>
        <v xml:space="preserve"> </v>
      </c>
      <c r="K44" s="389"/>
      <c r="L44" s="391" t="str">
        <f>+IF(M44=""," ",VLOOKUP(M44,Listas!$F$9:$G$17,2,FALSE))</f>
        <v xml:space="preserve"> </v>
      </c>
      <c r="M44" s="389"/>
      <c r="N44" s="315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1"/>
    </row>
    <row r="45" spans="1:27" s="42" customFormat="1" ht="29.25" hidden="1" customHeight="1" thickBot="1">
      <c r="A45" s="8"/>
      <c r="B45" s="368" t="str">
        <f>+IFERROR(VLOOKUP(C45,Listas!$L$8:$M$100,2,FALSE),"")</f>
        <v>10120102</v>
      </c>
      <c r="C45" s="374" t="s">
        <v>518</v>
      </c>
      <c r="D45" s="265"/>
      <c r="E45" s="266"/>
      <c r="F45" s="265"/>
      <c r="G45" s="266"/>
      <c r="H45" s="393" t="str">
        <f>+IF(I45=""," ",VLOOKUP(I45,Listas!$I$16:$J$17,2,FALSE))</f>
        <v>07</v>
      </c>
      <c r="I45" s="394" t="s">
        <v>470</v>
      </c>
      <c r="J45" s="395" t="str">
        <f>+IF(K45=""," ",VLOOKUP(K45,PUC!$B:$C,2,FALSE))</f>
        <v xml:space="preserve"> </v>
      </c>
      <c r="K45" s="394"/>
      <c r="L45" s="396" t="str">
        <f>+IF(M45=""," ",VLOOKUP(M45,Listas!$F$9:$G$17,2,FALSE))</f>
        <v xml:space="preserve"> </v>
      </c>
      <c r="M45" s="394"/>
      <c r="N45" s="37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1"/>
    </row>
    <row r="46" spans="1:27" s="42" customFormat="1" ht="29.25" hidden="1" customHeight="1">
      <c r="A46" s="8"/>
      <c r="B46" s="360" t="str">
        <f>+IFERROR(VLOOKUP(C46,Listas!$L$8:$M$100,2,FALSE),"")</f>
        <v>10130101</v>
      </c>
      <c r="C46" s="361" t="s">
        <v>519</v>
      </c>
      <c r="D46" s="362"/>
      <c r="E46" s="363"/>
      <c r="F46" s="362"/>
      <c r="G46" s="363"/>
      <c r="H46" s="388" t="str">
        <f>+IF(I46=""," ",VLOOKUP(I46,Listas!$I$16:$J$17,2,FALSE))</f>
        <v>07</v>
      </c>
      <c r="I46" s="397" t="s">
        <v>470</v>
      </c>
      <c r="J46" s="398" t="str">
        <f>+IF(K46=""," ",VLOOKUP(K46,PUC!$B:$C,2,FALSE))</f>
        <v xml:space="preserve"> </v>
      </c>
      <c r="K46" s="397"/>
      <c r="L46" s="399" t="str">
        <f>+IF(M46=""," ",VLOOKUP(M46,Listas!$F$9:$G$17,2,FALSE))</f>
        <v xml:space="preserve"> </v>
      </c>
      <c r="M46" s="397"/>
      <c r="N46" s="364"/>
      <c r="O46" s="365"/>
      <c r="P46" s="366"/>
      <c r="Q46" s="366"/>
      <c r="R46" s="366"/>
      <c r="S46" s="366"/>
      <c r="T46" s="366"/>
      <c r="U46" s="366"/>
      <c r="V46" s="366"/>
      <c r="W46" s="366"/>
      <c r="X46" s="366"/>
      <c r="Y46" s="366"/>
      <c r="Z46" s="367"/>
      <c r="AA46" s="41"/>
    </row>
    <row r="47" spans="1:27" s="42" customFormat="1" ht="29.25" hidden="1" customHeight="1">
      <c r="A47" s="8"/>
      <c r="B47" s="16" t="str">
        <f>+IFERROR(VLOOKUP(C47,Listas!$L$8:$M$100,2,FALSE),"")</f>
        <v>10130101</v>
      </c>
      <c r="C47" s="314" t="s">
        <v>519</v>
      </c>
      <c r="D47" s="267"/>
      <c r="E47" s="268"/>
      <c r="F47" s="267"/>
      <c r="G47" s="268"/>
      <c r="H47" s="392" t="str">
        <f>+IF(I47=""," ",VLOOKUP(I47,Listas!$I$16:$J$17,2,FALSE))</f>
        <v>07</v>
      </c>
      <c r="I47" s="389" t="s">
        <v>470</v>
      </c>
      <c r="J47" s="390" t="str">
        <f>+IF(K47=""," ",VLOOKUP(K47,PUC!$B:$C,2,FALSE))</f>
        <v xml:space="preserve"> </v>
      </c>
      <c r="K47" s="389"/>
      <c r="L47" s="391" t="str">
        <f>+IF(M47=""," ",VLOOKUP(M47,Listas!$F$9:$G$17,2,FALSE))</f>
        <v xml:space="preserve"> </v>
      </c>
      <c r="M47" s="389"/>
      <c r="N47" s="315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1"/>
    </row>
    <row r="48" spans="1:27" s="42" customFormat="1" ht="29.25" hidden="1" customHeight="1">
      <c r="A48" s="8"/>
      <c r="B48" s="16" t="str">
        <f>+IFERROR(VLOOKUP(C48,Listas!$L$8:$M$100,2,FALSE),"")</f>
        <v>10130101</v>
      </c>
      <c r="C48" s="314" t="s">
        <v>519</v>
      </c>
      <c r="D48" s="267"/>
      <c r="E48" s="268"/>
      <c r="F48" s="267"/>
      <c r="G48" s="268"/>
      <c r="H48" s="392" t="str">
        <f>+IF(I48=""," ",VLOOKUP(I48,Listas!$I$16:$J$17,2,FALSE))</f>
        <v>07</v>
      </c>
      <c r="I48" s="389" t="s">
        <v>470</v>
      </c>
      <c r="J48" s="390" t="str">
        <f>+IF(K48=""," ",VLOOKUP(K48,PUC!$B:$C,2,FALSE))</f>
        <v xml:space="preserve"> </v>
      </c>
      <c r="K48" s="389"/>
      <c r="L48" s="391" t="str">
        <f>+IF(M48=""," ",VLOOKUP(M48,Listas!$F$9:$G$17,2,FALSE))</f>
        <v xml:space="preserve"> </v>
      </c>
      <c r="M48" s="389"/>
      <c r="N48" s="315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1"/>
    </row>
    <row r="49" spans="1:27" s="42" customFormat="1" ht="29.25" hidden="1" customHeight="1">
      <c r="A49" s="8"/>
      <c r="B49" s="16" t="str">
        <f>+IFERROR(VLOOKUP(C49,Listas!$L$8:$M$100,2,FALSE),"")</f>
        <v>10130101</v>
      </c>
      <c r="C49" s="314" t="s">
        <v>519</v>
      </c>
      <c r="D49" s="267"/>
      <c r="E49" s="268"/>
      <c r="F49" s="267"/>
      <c r="G49" s="268"/>
      <c r="H49" s="392" t="str">
        <f>+IF(I49=""," ",VLOOKUP(I49,Listas!$I$16:$J$17,2,FALSE))</f>
        <v>07</v>
      </c>
      <c r="I49" s="389" t="s">
        <v>470</v>
      </c>
      <c r="J49" s="390" t="str">
        <f>+IF(K49=""," ",VLOOKUP(K49,PUC!$B:$C,2,FALSE))</f>
        <v xml:space="preserve"> </v>
      </c>
      <c r="K49" s="389"/>
      <c r="L49" s="391" t="str">
        <f>+IF(M49=""," ",VLOOKUP(M49,Listas!$F$9:$G$17,2,FALSE))</f>
        <v xml:space="preserve"> </v>
      </c>
      <c r="M49" s="389"/>
      <c r="N49" s="315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1"/>
    </row>
    <row r="50" spans="1:27" s="42" customFormat="1" ht="29.25" hidden="1" customHeight="1" thickBot="1">
      <c r="A50" s="8"/>
      <c r="B50" s="368" t="str">
        <f>+IFERROR(VLOOKUP(C50,Listas!$L$8:$M$100,2,FALSE),"")</f>
        <v>10130101</v>
      </c>
      <c r="C50" s="369" t="s">
        <v>519</v>
      </c>
      <c r="D50" s="265"/>
      <c r="E50" s="266"/>
      <c r="F50" s="265"/>
      <c r="G50" s="266"/>
      <c r="H50" s="393" t="str">
        <f>+IF(I50=""," ",VLOOKUP(I50,Listas!$I$16:$J$17,2,FALSE))</f>
        <v>07</v>
      </c>
      <c r="I50" s="394" t="s">
        <v>470</v>
      </c>
      <c r="J50" s="395" t="str">
        <f>+IF(K50=""," ",VLOOKUP(K50,PUC!$B:$C,2,FALSE))</f>
        <v xml:space="preserve"> </v>
      </c>
      <c r="K50" s="394"/>
      <c r="L50" s="396" t="str">
        <f>+IF(M50=""," ",VLOOKUP(M50,Listas!$F$9:$G$17,2,FALSE))</f>
        <v xml:space="preserve"> </v>
      </c>
      <c r="M50" s="394"/>
      <c r="N50" s="370"/>
      <c r="O50" s="1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2"/>
      <c r="AA50" s="41"/>
    </row>
    <row r="51" spans="1:27" s="42" customFormat="1" ht="29.25" customHeight="1">
      <c r="A51" s="8"/>
      <c r="B51" s="360" t="str">
        <f>+IFERROR(VLOOKUP(C51,Listas!$L$8:$M$100,2,FALSE),"")</f>
        <v>10130102</v>
      </c>
      <c r="C51" s="361" t="s">
        <v>520</v>
      </c>
      <c r="D51" s="362"/>
      <c r="E51" s="363"/>
      <c r="F51" s="362"/>
      <c r="G51" s="363"/>
      <c r="H51" s="388" t="str">
        <f>+IF(I51=""," ",VLOOKUP(I51,Listas!$I$16:$J$17,2,FALSE))</f>
        <v>07</v>
      </c>
      <c r="I51" s="397" t="s">
        <v>470</v>
      </c>
      <c r="J51" s="398" t="str">
        <f>+IF(K51=""," ",VLOOKUP(K51,PUC!$B:$C,2,FALSE))</f>
        <v xml:space="preserve"> </v>
      </c>
      <c r="K51" s="397"/>
      <c r="L51" s="399" t="str">
        <f>+IF(M51=""," ",VLOOKUP(M51,Listas!$F$9:$G$17,2,FALSE))</f>
        <v xml:space="preserve"> </v>
      </c>
      <c r="M51" s="397"/>
      <c r="N51" s="364"/>
      <c r="O51" s="365"/>
      <c r="P51" s="366"/>
      <c r="Q51" s="366"/>
      <c r="R51" s="366"/>
      <c r="S51" s="366"/>
      <c r="T51" s="366"/>
      <c r="U51" s="366"/>
      <c r="V51" s="366"/>
      <c r="W51" s="366"/>
      <c r="X51" s="366"/>
      <c r="Y51" s="366"/>
      <c r="Z51" s="367"/>
      <c r="AA51" s="41"/>
    </row>
    <row r="52" spans="1:27" s="42" customFormat="1" ht="29.25" hidden="1" customHeight="1">
      <c r="A52" s="8"/>
      <c r="B52" s="16" t="str">
        <f>+IFERROR(VLOOKUP(C52,Listas!$L$8:$M$100,2,FALSE),"")</f>
        <v>10130102</v>
      </c>
      <c r="C52" s="314" t="s">
        <v>520</v>
      </c>
      <c r="D52" s="267"/>
      <c r="E52" s="268"/>
      <c r="F52" s="267"/>
      <c r="G52" s="268"/>
      <c r="H52" s="392" t="str">
        <f>+IF(I52=""," ",VLOOKUP(I52,Listas!$I$16:$J$17,2,FALSE))</f>
        <v>07</v>
      </c>
      <c r="I52" s="389" t="s">
        <v>470</v>
      </c>
      <c r="J52" s="390" t="str">
        <f>+IF(K52=""," ",VLOOKUP(K52,PUC!$B:$C,2,FALSE))</f>
        <v xml:space="preserve"> </v>
      </c>
      <c r="K52" s="389"/>
      <c r="L52" s="391" t="str">
        <f>+IF(M52=""," ",VLOOKUP(M52,Listas!$F$9:$G$17,2,FALSE))</f>
        <v xml:space="preserve"> </v>
      </c>
      <c r="M52" s="389"/>
      <c r="N52" s="315"/>
      <c r="O52" s="13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5"/>
      <c r="AA52" s="41"/>
    </row>
    <row r="53" spans="1:27" s="42" customFormat="1" ht="29.25" hidden="1" customHeight="1">
      <c r="A53" s="8"/>
      <c r="B53" s="16" t="str">
        <f>+IFERROR(VLOOKUP(C53,Listas!$L$8:$M$100,2,FALSE),"")</f>
        <v>10130102</v>
      </c>
      <c r="C53" s="314" t="s">
        <v>520</v>
      </c>
      <c r="D53" s="267"/>
      <c r="E53" s="268"/>
      <c r="F53" s="267"/>
      <c r="G53" s="268"/>
      <c r="H53" s="392" t="str">
        <f>+IF(I53=""," ",VLOOKUP(I53,Listas!$I$16:$J$17,2,FALSE))</f>
        <v>07</v>
      </c>
      <c r="I53" s="389" t="s">
        <v>470</v>
      </c>
      <c r="J53" s="390" t="str">
        <f>+IF(K53=""," ",VLOOKUP(K53,PUC!$B:$C,2,FALSE))</f>
        <v xml:space="preserve"> </v>
      </c>
      <c r="K53" s="389"/>
      <c r="L53" s="391" t="str">
        <f>+IF(M53=""," ",VLOOKUP(M53,Listas!$F$9:$G$17,2,FALSE))</f>
        <v xml:space="preserve"> </v>
      </c>
      <c r="M53" s="389"/>
      <c r="N53" s="315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1"/>
    </row>
    <row r="54" spans="1:27" s="42" customFormat="1" ht="29.25" hidden="1" customHeight="1">
      <c r="A54" s="8"/>
      <c r="B54" s="16" t="str">
        <f>+IFERROR(VLOOKUP(C54,Listas!$L$8:$M$100,2,FALSE),"")</f>
        <v>10130102</v>
      </c>
      <c r="C54" s="314" t="s">
        <v>520</v>
      </c>
      <c r="D54" s="267"/>
      <c r="E54" s="268"/>
      <c r="F54" s="267"/>
      <c r="G54" s="268"/>
      <c r="H54" s="392" t="str">
        <f>+IF(I54=""," ",VLOOKUP(I54,Listas!$I$16:$J$17,2,FALSE))</f>
        <v>07</v>
      </c>
      <c r="I54" s="389" t="s">
        <v>470</v>
      </c>
      <c r="J54" s="390" t="str">
        <f>+IF(K54=""," ",VLOOKUP(K54,PUC!$B:$C,2,FALSE))</f>
        <v xml:space="preserve"> </v>
      </c>
      <c r="K54" s="389"/>
      <c r="L54" s="391" t="str">
        <f>+IF(M54=""," ",VLOOKUP(M54,Listas!$F$9:$G$17,2,FALSE))</f>
        <v xml:space="preserve"> </v>
      </c>
      <c r="M54" s="389"/>
      <c r="N54" s="315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1"/>
    </row>
    <row r="55" spans="1:27" s="42" customFormat="1" ht="29.25" customHeight="1" thickBot="1">
      <c r="A55" s="8"/>
      <c r="B55" s="368" t="str">
        <f>+IFERROR(VLOOKUP(C55,Listas!$L$8:$M$100,2,FALSE),"")</f>
        <v>10130102</v>
      </c>
      <c r="C55" s="369" t="s">
        <v>520</v>
      </c>
      <c r="D55" s="265"/>
      <c r="E55" s="266"/>
      <c r="F55" s="265"/>
      <c r="G55" s="429" t="s">
        <v>1275</v>
      </c>
      <c r="H55" s="393" t="str">
        <f>+IF(I55=""," ",VLOOKUP(I55,Listas!$I$16:$J$17,2,FALSE))</f>
        <v>07</v>
      </c>
      <c r="I55" s="394" t="s">
        <v>470</v>
      </c>
      <c r="J55" s="395">
        <f>+IF(K55=""," ",VLOOKUP(K55,PUC!$B:$C,2,FALSE))</f>
        <v>5195959529</v>
      </c>
      <c r="K55" s="394" t="s">
        <v>1178</v>
      </c>
      <c r="L55" s="396" t="str">
        <f>+IF(M55=""," ",VLOOKUP(M55,Listas!$F$9:$G$17,2,FALSE))</f>
        <v>05</v>
      </c>
      <c r="M55" s="394" t="s">
        <v>451</v>
      </c>
      <c r="N55" s="370">
        <f>+'[1]Sede Belmonte'!$R$62</f>
        <v>766000</v>
      </c>
      <c r="O55" s="10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2"/>
      <c r="AA55" s="41"/>
    </row>
    <row r="56" spans="1:27" s="42" customFormat="1" ht="29.25" customHeight="1">
      <c r="A56" s="8"/>
      <c r="B56" s="16" t="str">
        <f>+IFERROR(VLOOKUP(C56,Listas!$L$8:$M$100,2,FALSE),"")</f>
        <v>03010102</v>
      </c>
      <c r="C56" s="314" t="s">
        <v>622</v>
      </c>
      <c r="D56" s="269"/>
      <c r="E56" s="270"/>
      <c r="F56" s="269"/>
      <c r="G56" s="359" t="s">
        <v>1262</v>
      </c>
      <c r="H56" s="392" t="str">
        <f>+IF(I56=""," ",VLOOKUP(I56,Listas!$I$16:$J$17,2,FALSE))</f>
        <v>07</v>
      </c>
      <c r="I56" s="389" t="s">
        <v>470</v>
      </c>
      <c r="J56" s="390">
        <f>+IF(K56=""," ",VLOOKUP(K56,PUC!$B:$C,2,FALSE))</f>
        <v>5155050101</v>
      </c>
      <c r="K56" s="389" t="s">
        <v>1149</v>
      </c>
      <c r="L56" s="391" t="str">
        <f>+IF(M56=""," ",VLOOKUP(M56,Listas!$F$9:$G$17,2,FALSE))</f>
        <v>05</v>
      </c>
      <c r="M56" s="389" t="s">
        <v>451</v>
      </c>
      <c r="N56" s="315">
        <f>+MROUND(570000*2*2*1.05,1000)</f>
        <v>2394000</v>
      </c>
      <c r="O56" s="324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6"/>
      <c r="AA56" s="41" t="e">
        <f>IF(I56="Gastos Administrativos",GtosAdmin,IF(I56="Inversión",Inversiones,InverPre))</f>
        <v>#VALUE!</v>
      </c>
    </row>
    <row r="57" spans="1:27" s="42" customFormat="1" ht="29.25" customHeight="1">
      <c r="A57" s="8"/>
      <c r="B57" s="16" t="str">
        <f>+IFERROR(VLOOKUP(C57,Listas!$L$8:$M$100,2,FALSE),"")</f>
        <v>03010102</v>
      </c>
      <c r="C57" s="309" t="s">
        <v>622</v>
      </c>
      <c r="D57" s="263"/>
      <c r="E57" s="264"/>
      <c r="F57" s="263"/>
      <c r="G57" s="347" t="s">
        <v>1262</v>
      </c>
      <c r="H57" s="392" t="str">
        <f>+IF(I57=""," ",VLOOKUP(I57,Listas!$I$16:$J$17,2,FALSE))</f>
        <v>07</v>
      </c>
      <c r="I57" s="389" t="s">
        <v>470</v>
      </c>
      <c r="J57" s="390">
        <f>+IF(K57=""," ",VLOOKUP(K57,PUC!$B:$C,2,FALSE))</f>
        <v>5155150101</v>
      </c>
      <c r="K57" s="389" t="s">
        <v>1151</v>
      </c>
      <c r="L57" s="391" t="str">
        <f>+IF(M57=""," ",VLOOKUP(M57,Listas!$F$9:$G$17,2,FALSE))</f>
        <v>05</v>
      </c>
      <c r="M57" s="389" t="s">
        <v>451</v>
      </c>
      <c r="N57" s="316">
        <f>2*500000</f>
        <v>1000000</v>
      </c>
      <c r="O57" s="13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5"/>
      <c r="AA57" s="41"/>
    </row>
    <row r="58" spans="1:27" s="42" customFormat="1" ht="29.25" customHeight="1">
      <c r="A58" s="8"/>
      <c r="B58" s="9" t="str">
        <f>+IFERROR(VLOOKUP(C58,Listas!$L$8:$M$100,2,FALSE),"")</f>
        <v>03010102</v>
      </c>
      <c r="C58" s="309" t="s">
        <v>622</v>
      </c>
      <c r="D58" s="263"/>
      <c r="E58" s="264"/>
      <c r="F58" s="263"/>
      <c r="G58" s="347" t="s">
        <v>1262</v>
      </c>
      <c r="H58" s="392" t="str">
        <f>+IF(I58=""," ",VLOOKUP(I58,Listas!$I$16:$J$17,2,FALSE))</f>
        <v>07</v>
      </c>
      <c r="I58" s="389" t="s">
        <v>470</v>
      </c>
      <c r="J58" s="390">
        <f>+IF(K58=""," ",VLOOKUP(K58,PUC!$B:$C,2,FALSE))</f>
        <v>5155200101</v>
      </c>
      <c r="K58" s="389" t="s">
        <v>1153</v>
      </c>
      <c r="L58" s="391" t="str">
        <f>+IF(M58=""," ",VLOOKUP(M58,Listas!$F$9:$G$17,2,FALSE))</f>
        <v>05</v>
      </c>
      <c r="M58" s="389" t="s">
        <v>451</v>
      </c>
      <c r="N58" s="316">
        <f>138000*2</f>
        <v>276000</v>
      </c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1"/>
    </row>
    <row r="59" spans="1:27" s="42" customFormat="1" ht="29.25" hidden="1" customHeight="1">
      <c r="A59" s="8"/>
      <c r="B59" s="16" t="str">
        <f>+IFERROR(VLOOKUP(C59,Listas!$L$8:$M$100,2,FALSE),"")</f>
        <v>03010102</v>
      </c>
      <c r="C59" s="309" t="s">
        <v>622</v>
      </c>
      <c r="D59" s="263"/>
      <c r="E59" s="264"/>
      <c r="F59" s="263"/>
      <c r="G59" s="345"/>
      <c r="H59" s="392" t="str">
        <f>+IF(I59=""," ",VLOOKUP(I59,Listas!$I$16:$J$17,2,FALSE))</f>
        <v>07</v>
      </c>
      <c r="I59" s="389" t="s">
        <v>470</v>
      </c>
      <c r="J59" s="390" t="str">
        <f>+IF(K59=""," ",VLOOKUP(K59,PUC!$B:$C,2,FALSE))</f>
        <v xml:space="preserve"> </v>
      </c>
      <c r="K59" s="389"/>
      <c r="L59" s="391" t="str">
        <f>+IF(M59=""," ",VLOOKUP(M59,Listas!$F$9:$G$17,2,FALSE))</f>
        <v>05</v>
      </c>
      <c r="M59" s="389" t="s">
        <v>451</v>
      </c>
      <c r="N59" s="316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1"/>
    </row>
    <row r="60" spans="1:27" s="42" customFormat="1" ht="29.25" hidden="1" customHeight="1">
      <c r="A60" s="8"/>
      <c r="B60" s="9" t="str">
        <f>+IFERROR(VLOOKUP(C60,Listas!$L$8:$M$100,2,FALSE),"")</f>
        <v>03010102</v>
      </c>
      <c r="C60" s="309" t="s">
        <v>622</v>
      </c>
      <c r="D60" s="263"/>
      <c r="E60" s="264"/>
      <c r="F60" s="263"/>
      <c r="G60" s="345"/>
      <c r="H60" s="392" t="str">
        <f>+IF(I60=""," ",VLOOKUP(I60,Listas!$I$16:$J$17,2,FALSE))</f>
        <v>07</v>
      </c>
      <c r="I60" s="389" t="s">
        <v>470</v>
      </c>
      <c r="J60" s="390" t="str">
        <f>+IF(K60=""," ",VLOOKUP(K60,PUC!$B:$C,2,FALSE))</f>
        <v xml:space="preserve"> </v>
      </c>
      <c r="K60" s="389"/>
      <c r="L60" s="391" t="str">
        <f>+IF(M60=""," ",VLOOKUP(M60,Listas!$F$9:$G$17,2,FALSE))</f>
        <v>05</v>
      </c>
      <c r="M60" s="389" t="s">
        <v>451</v>
      </c>
      <c r="N60" s="316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1"/>
    </row>
    <row r="61" spans="1:27" s="42" customFormat="1" ht="29.25" hidden="1" customHeight="1">
      <c r="A61" s="8"/>
      <c r="B61" s="9" t="str">
        <f>+IFERROR(VLOOKUP(C61,Listas!$L$8:$M$100,2,FALSE),"")</f>
        <v>03010102</v>
      </c>
      <c r="C61" s="309" t="s">
        <v>622</v>
      </c>
      <c r="D61" s="263"/>
      <c r="E61" s="264"/>
      <c r="F61" s="263"/>
      <c r="G61" s="345"/>
      <c r="H61" s="392" t="str">
        <f>+IF(I61=""," ",VLOOKUP(I61,Listas!$I$16:$J$17,2,FALSE))</f>
        <v>07</v>
      </c>
      <c r="I61" s="389" t="s">
        <v>470</v>
      </c>
      <c r="J61" s="390" t="str">
        <f>+IF(K61=""," ",VLOOKUP(K61,PUC!$B:$C,2,FALSE))</f>
        <v xml:space="preserve"> </v>
      </c>
      <c r="K61" s="389"/>
      <c r="L61" s="391" t="str">
        <f>+IF(M61=""," ",VLOOKUP(M61,Listas!$F$9:$G$17,2,FALSE))</f>
        <v>05</v>
      </c>
      <c r="M61" s="389" t="s">
        <v>451</v>
      </c>
      <c r="N61" s="316"/>
      <c r="O61" s="13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5"/>
      <c r="AA61" s="41"/>
    </row>
    <row r="62" spans="1:27" s="42" customFormat="1" ht="29.25" hidden="1" customHeight="1">
      <c r="A62" s="8"/>
      <c r="B62" s="9" t="str">
        <f>+IFERROR(VLOOKUP(C62,Listas!$L$8:$M$100,2,FALSE),"")</f>
        <v>03010102</v>
      </c>
      <c r="C62" s="309" t="s">
        <v>622</v>
      </c>
      <c r="D62" s="263"/>
      <c r="E62" s="264"/>
      <c r="F62" s="263"/>
      <c r="G62" s="345"/>
      <c r="H62" s="392" t="str">
        <f>+IF(I62=""," ",VLOOKUP(I62,Listas!$I$16:$J$17,2,FALSE))</f>
        <v>07</v>
      </c>
      <c r="I62" s="389" t="s">
        <v>470</v>
      </c>
      <c r="J62" s="390" t="str">
        <f>+IF(K62=""," ",VLOOKUP(K62,PUC!$B:$C,2,FALSE))</f>
        <v xml:space="preserve"> </v>
      </c>
      <c r="K62" s="389"/>
      <c r="L62" s="391" t="str">
        <f>+IF(M62=""," ",VLOOKUP(M62,Listas!$F$9:$G$17,2,FALSE))</f>
        <v>05</v>
      </c>
      <c r="M62" s="389" t="s">
        <v>451</v>
      </c>
      <c r="N62" s="316"/>
      <c r="O62" s="13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5"/>
      <c r="AA62" s="41"/>
    </row>
    <row r="63" spans="1:27" s="42" customFormat="1" ht="29.25" hidden="1" customHeight="1">
      <c r="A63" s="8"/>
      <c r="B63" s="9" t="str">
        <f>+IFERROR(VLOOKUP(C63,Listas!$L$8:$M$100,2,FALSE),"")</f>
        <v>03010102</v>
      </c>
      <c r="C63" s="309" t="s">
        <v>622</v>
      </c>
      <c r="D63" s="263"/>
      <c r="E63" s="264"/>
      <c r="F63" s="263"/>
      <c r="G63" s="345"/>
      <c r="H63" s="392" t="str">
        <f>+IF(I63=""," ",VLOOKUP(I63,Listas!$I$16:$J$17,2,FALSE))</f>
        <v>07</v>
      </c>
      <c r="I63" s="389" t="s">
        <v>470</v>
      </c>
      <c r="J63" s="390" t="str">
        <f>+IF(K63=""," ",VLOOKUP(K63,PUC!$B:$C,2,FALSE))</f>
        <v xml:space="preserve"> </v>
      </c>
      <c r="K63" s="389"/>
      <c r="L63" s="391" t="str">
        <f>+IF(M63=""," ",VLOOKUP(M63,Listas!$F$9:$G$17,2,FALSE))</f>
        <v>05</v>
      </c>
      <c r="M63" s="389" t="s">
        <v>451</v>
      </c>
      <c r="N63" s="316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1"/>
    </row>
    <row r="64" spans="1:27" s="42" customFormat="1" ht="29.25" hidden="1" customHeight="1">
      <c r="A64" s="8"/>
      <c r="B64" s="9" t="str">
        <f>+IFERROR(VLOOKUP(C64,Listas!$L$8:$M$100,2,FALSE),"")</f>
        <v>03010102</v>
      </c>
      <c r="C64" s="309" t="s">
        <v>622</v>
      </c>
      <c r="D64" s="263"/>
      <c r="E64" s="264"/>
      <c r="F64" s="263"/>
      <c r="G64" s="345"/>
      <c r="H64" s="392" t="str">
        <f>+IF(I64=""," ",VLOOKUP(I64,Listas!$I$16:$J$17,2,FALSE))</f>
        <v>07</v>
      </c>
      <c r="I64" s="389" t="s">
        <v>470</v>
      </c>
      <c r="J64" s="390" t="str">
        <f>+IF(K64=""," ",VLOOKUP(K64,PUC!$B:$C,2,FALSE))</f>
        <v xml:space="preserve"> </v>
      </c>
      <c r="K64" s="389"/>
      <c r="L64" s="391" t="str">
        <f>+IF(M64=""," ",VLOOKUP(M64,Listas!$F$9:$G$17,2,FALSE))</f>
        <v>05</v>
      </c>
      <c r="M64" s="389" t="s">
        <v>451</v>
      </c>
      <c r="N64" s="316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1"/>
    </row>
    <row r="65" spans="1:27" s="42" customFormat="1" ht="29.25" hidden="1" customHeight="1">
      <c r="A65" s="8"/>
      <c r="B65" s="9" t="str">
        <f>+IFERROR(VLOOKUP(C65,Listas!$L$8:$M$100,2,FALSE),"")</f>
        <v>03010102</v>
      </c>
      <c r="C65" s="309" t="s">
        <v>622</v>
      </c>
      <c r="D65" s="263"/>
      <c r="E65" s="264"/>
      <c r="F65" s="263"/>
      <c r="G65" s="345"/>
      <c r="H65" s="392" t="str">
        <f>+IF(I65=""," ",VLOOKUP(I65,Listas!$I$16:$J$17,2,FALSE))</f>
        <v>07</v>
      </c>
      <c r="I65" s="389" t="s">
        <v>470</v>
      </c>
      <c r="J65" s="390" t="str">
        <f>+IF(K65=""," ",VLOOKUP(K65,PUC!$B:$C,2,FALSE))</f>
        <v xml:space="preserve"> </v>
      </c>
      <c r="K65" s="389"/>
      <c r="L65" s="391" t="str">
        <f>+IF(M65=""," ",VLOOKUP(M65,Listas!$F$9:$G$17,2,FALSE))</f>
        <v>05</v>
      </c>
      <c r="M65" s="389" t="s">
        <v>451</v>
      </c>
      <c r="N65" s="316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1"/>
    </row>
    <row r="66" spans="1:27" s="42" customFormat="1" ht="29.25" hidden="1" customHeight="1">
      <c r="A66" s="8"/>
      <c r="B66" s="9" t="str">
        <f>+IFERROR(VLOOKUP(C66,Listas!$L$8:$M$100,2,FALSE),"")</f>
        <v>03010102</v>
      </c>
      <c r="C66" s="309" t="s">
        <v>622</v>
      </c>
      <c r="D66" s="263"/>
      <c r="E66" s="264"/>
      <c r="F66" s="263"/>
      <c r="G66" s="345"/>
      <c r="H66" s="392" t="str">
        <f>+IF(I66=""," ",VLOOKUP(I66,Listas!$I$16:$J$17,2,FALSE))</f>
        <v>07</v>
      </c>
      <c r="I66" s="389" t="s">
        <v>470</v>
      </c>
      <c r="J66" s="390" t="str">
        <f>+IF(K66=""," ",VLOOKUP(K66,PUC!$B:$C,2,FALSE))</f>
        <v xml:space="preserve"> </v>
      </c>
      <c r="K66" s="389"/>
      <c r="L66" s="391" t="str">
        <f>+IF(M66=""," ",VLOOKUP(M66,Listas!$F$9:$G$17,2,FALSE))</f>
        <v>05</v>
      </c>
      <c r="M66" s="389" t="s">
        <v>451</v>
      </c>
      <c r="N66" s="316"/>
      <c r="O66" s="13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5"/>
      <c r="AA66" s="41"/>
    </row>
    <row r="67" spans="1:27" s="42" customFormat="1" ht="29.25" hidden="1" customHeight="1">
      <c r="A67" s="8"/>
      <c r="B67" s="9" t="str">
        <f>+IFERROR(VLOOKUP(C67,Listas!$L$8:$M$100,2,FALSE),"")</f>
        <v>03010102</v>
      </c>
      <c r="C67" s="309" t="s">
        <v>622</v>
      </c>
      <c r="D67" s="263"/>
      <c r="E67" s="264"/>
      <c r="F67" s="263"/>
      <c r="G67" s="345"/>
      <c r="H67" s="392" t="str">
        <f>+IF(I67=""," ",VLOOKUP(I67,Listas!$I$16:$J$17,2,FALSE))</f>
        <v>07</v>
      </c>
      <c r="I67" s="389" t="s">
        <v>470</v>
      </c>
      <c r="J67" s="390" t="str">
        <f>+IF(K67=""," ",VLOOKUP(K67,PUC!$B:$C,2,FALSE))</f>
        <v xml:space="preserve"> </v>
      </c>
      <c r="K67" s="389"/>
      <c r="L67" s="391" t="str">
        <f>+IF(M67=""," ",VLOOKUP(M67,Listas!$F$9:$G$17,2,FALSE))</f>
        <v>05</v>
      </c>
      <c r="M67" s="389" t="s">
        <v>451</v>
      </c>
      <c r="N67" s="316"/>
      <c r="O67" s="13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5"/>
      <c r="AA67" s="41"/>
    </row>
    <row r="68" spans="1:27" s="42" customFormat="1" ht="29.25" hidden="1" customHeight="1">
      <c r="A68" s="8"/>
      <c r="B68" s="9" t="str">
        <f>+IFERROR(VLOOKUP(C68,Listas!$L$8:$M$100,2,FALSE),"")</f>
        <v>03010102</v>
      </c>
      <c r="C68" s="309" t="s">
        <v>622</v>
      </c>
      <c r="D68" s="263"/>
      <c r="E68" s="264"/>
      <c r="F68" s="263"/>
      <c r="G68" s="345"/>
      <c r="H68" s="392" t="str">
        <f>+IF(I68=""," ",VLOOKUP(I68,Listas!$I$16:$J$17,2,FALSE))</f>
        <v>07</v>
      </c>
      <c r="I68" s="389" t="s">
        <v>470</v>
      </c>
      <c r="J68" s="390" t="str">
        <f>+IF(K68=""," ",VLOOKUP(K68,PUC!$B:$C,2,FALSE))</f>
        <v xml:space="preserve"> </v>
      </c>
      <c r="K68" s="389"/>
      <c r="L68" s="391" t="str">
        <f>+IF(M68=""," ",VLOOKUP(M68,Listas!$F$9:$G$17,2,FALSE))</f>
        <v>05</v>
      </c>
      <c r="M68" s="389" t="s">
        <v>451</v>
      </c>
      <c r="N68" s="316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1"/>
    </row>
    <row r="69" spans="1:27" s="42" customFormat="1" ht="29.25" hidden="1" customHeight="1">
      <c r="A69" s="8"/>
      <c r="B69" s="9" t="str">
        <f>+IFERROR(VLOOKUP(C69,Listas!$L$8:$M$100,2,FALSE),"")</f>
        <v>03010102</v>
      </c>
      <c r="C69" s="309" t="s">
        <v>622</v>
      </c>
      <c r="D69" s="263"/>
      <c r="E69" s="264"/>
      <c r="F69" s="263"/>
      <c r="G69" s="345"/>
      <c r="H69" s="392" t="str">
        <f>+IF(I69=""," ",VLOOKUP(I69,Listas!$I$16:$J$17,2,FALSE))</f>
        <v>07</v>
      </c>
      <c r="I69" s="389" t="s">
        <v>470</v>
      </c>
      <c r="J69" s="390" t="str">
        <f>+IF(K69=""," ",VLOOKUP(K69,PUC!$B:$C,2,FALSE))</f>
        <v xml:space="preserve"> </v>
      </c>
      <c r="K69" s="389"/>
      <c r="L69" s="391" t="str">
        <f>+IF(M69=""," ",VLOOKUP(M69,Listas!$F$9:$G$17,2,FALSE))</f>
        <v>05</v>
      </c>
      <c r="M69" s="389" t="s">
        <v>451</v>
      </c>
      <c r="N69" s="316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1"/>
    </row>
    <row r="70" spans="1:27" s="42" customFormat="1" ht="29.25" hidden="1" customHeight="1">
      <c r="A70" s="8"/>
      <c r="B70" s="9" t="str">
        <f>+IFERROR(VLOOKUP(C70,Listas!$L$8:$M$100,2,FALSE),"")</f>
        <v>03010102</v>
      </c>
      <c r="C70" s="309" t="s">
        <v>622</v>
      </c>
      <c r="D70" s="263"/>
      <c r="E70" s="264"/>
      <c r="F70" s="263"/>
      <c r="G70" s="345"/>
      <c r="H70" s="392" t="str">
        <f>+IF(I70=""," ",VLOOKUP(I70,Listas!$I$16:$J$17,2,FALSE))</f>
        <v>07</v>
      </c>
      <c r="I70" s="389" t="s">
        <v>470</v>
      </c>
      <c r="J70" s="390" t="str">
        <f>+IF(K70=""," ",VLOOKUP(K70,PUC!$B:$C,2,FALSE))</f>
        <v xml:space="preserve"> </v>
      </c>
      <c r="K70" s="389"/>
      <c r="L70" s="391" t="str">
        <f>+IF(M70=""," ",VLOOKUP(M70,Listas!$F$9:$G$17,2,FALSE))</f>
        <v>05</v>
      </c>
      <c r="M70" s="389" t="s">
        <v>451</v>
      </c>
      <c r="N70" s="316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1"/>
    </row>
    <row r="71" spans="1:27" s="42" customFormat="1" ht="29.25" hidden="1" customHeight="1">
      <c r="A71" s="8"/>
      <c r="B71" s="9" t="str">
        <f>+IFERROR(VLOOKUP(C71,Listas!$L$8:$M$100,2,FALSE),"")</f>
        <v>03010102</v>
      </c>
      <c r="C71" s="309" t="s">
        <v>622</v>
      </c>
      <c r="D71" s="263"/>
      <c r="E71" s="264"/>
      <c r="F71" s="263"/>
      <c r="G71" s="345"/>
      <c r="H71" s="392" t="str">
        <f>+IF(I71=""," ",VLOOKUP(I71,Listas!$I$16:$J$17,2,FALSE))</f>
        <v>07</v>
      </c>
      <c r="I71" s="389" t="s">
        <v>470</v>
      </c>
      <c r="J71" s="390" t="str">
        <f>+IF(K71=""," ",VLOOKUP(K71,PUC!$B:$C,2,FALSE))</f>
        <v xml:space="preserve"> </v>
      </c>
      <c r="K71" s="389"/>
      <c r="L71" s="391" t="str">
        <f>+IF(M71=""," ",VLOOKUP(M71,Listas!$F$9:$G$17,2,FALSE))</f>
        <v>05</v>
      </c>
      <c r="M71" s="389" t="s">
        <v>451</v>
      </c>
      <c r="N71" s="316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1"/>
    </row>
    <row r="72" spans="1:27" s="42" customFormat="1" ht="29.25" hidden="1" customHeight="1">
      <c r="A72" s="8"/>
      <c r="B72" s="9" t="str">
        <f>+IFERROR(VLOOKUP(C72,Listas!$L$8:$M$100,2,FALSE),"")</f>
        <v>03010102</v>
      </c>
      <c r="C72" s="309" t="s">
        <v>622</v>
      </c>
      <c r="D72" s="263"/>
      <c r="E72" s="264"/>
      <c r="F72" s="263"/>
      <c r="G72" s="346"/>
      <c r="H72" s="392" t="str">
        <f>+IF(I72=""," ",VLOOKUP(I72,Listas!$I$16:$J$17,2,FALSE))</f>
        <v>07</v>
      </c>
      <c r="I72" s="389" t="s">
        <v>470</v>
      </c>
      <c r="J72" s="390" t="str">
        <f>+IF(K72=""," ",VLOOKUP(K72,PUC!$B:$C,2,FALSE))</f>
        <v xml:space="preserve"> </v>
      </c>
      <c r="K72" s="389"/>
      <c r="L72" s="391" t="str">
        <f>+IF(M72=""," ",VLOOKUP(M72,Listas!$F$9:$G$17,2,FALSE))</f>
        <v>05</v>
      </c>
      <c r="M72" s="389" t="s">
        <v>451</v>
      </c>
      <c r="N72" s="316"/>
      <c r="O72" s="13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5"/>
      <c r="AA72" s="41"/>
    </row>
    <row r="73" spans="1:27" s="42" customFormat="1" ht="29.25" hidden="1" customHeight="1">
      <c r="A73" s="8"/>
      <c r="B73" s="9" t="str">
        <f>+IFERROR(VLOOKUP(C73,Listas!$L$8:$M$100,2,FALSE),"")</f>
        <v>03010102</v>
      </c>
      <c r="C73" s="309" t="s">
        <v>622</v>
      </c>
      <c r="D73" s="263"/>
      <c r="E73" s="264"/>
      <c r="F73" s="263"/>
      <c r="G73" s="346"/>
      <c r="H73" s="392" t="str">
        <f>+IF(I73=""," ",VLOOKUP(I73,Listas!$I$16:$J$17,2,FALSE))</f>
        <v>07</v>
      </c>
      <c r="I73" s="389" t="s">
        <v>470</v>
      </c>
      <c r="J73" s="390" t="str">
        <f>+IF(K73=""," ",VLOOKUP(K73,PUC!$B:$C,2,FALSE))</f>
        <v xml:space="preserve"> </v>
      </c>
      <c r="K73" s="389"/>
      <c r="L73" s="391" t="str">
        <f>+IF(M73=""," ",VLOOKUP(M73,Listas!$F$9:$G$17,2,FALSE))</f>
        <v>05</v>
      </c>
      <c r="M73" s="389" t="s">
        <v>451</v>
      </c>
      <c r="N73" s="316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1"/>
    </row>
    <row r="74" spans="1:27" s="42" customFormat="1" ht="29.25" customHeight="1">
      <c r="A74" s="8"/>
      <c r="B74" s="9" t="str">
        <f>+IFERROR(VLOOKUP(C74,Listas!$L$8:$M$100,2,FALSE),"")</f>
        <v>03010102</v>
      </c>
      <c r="C74" s="309" t="s">
        <v>622</v>
      </c>
      <c r="D74" s="263"/>
      <c r="E74" s="264"/>
      <c r="F74" s="263"/>
      <c r="G74" s="357" t="s">
        <v>1244</v>
      </c>
      <c r="H74" s="392" t="str">
        <f>+IF(I74=""," ",VLOOKUP(I74,Listas!$I$16:$J$17,2,FALSE))</f>
        <v>07</v>
      </c>
      <c r="I74" s="389" t="s">
        <v>470</v>
      </c>
      <c r="J74" s="390">
        <f>+IF(K74=""," ",VLOOKUP(K74,PUC!$B:$C,2,FALSE))</f>
        <v>5135050101</v>
      </c>
      <c r="K74" s="389" t="s">
        <v>1223</v>
      </c>
      <c r="L74" s="391" t="str">
        <f>+IF(M74=""," ",VLOOKUP(M74,Listas!$F$9:$G$17,2,FALSE))</f>
        <v>05</v>
      </c>
      <c r="M74" s="389" t="s">
        <v>451</v>
      </c>
      <c r="N74" s="316">
        <f>+'[1]Sede Belmonte'!$G$62</f>
        <v>253000</v>
      </c>
      <c r="O74" s="13" t="s">
        <v>1261</v>
      </c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1"/>
    </row>
    <row r="75" spans="1:27" s="42" customFormat="1" ht="29.25" customHeight="1">
      <c r="A75" s="8"/>
      <c r="B75" s="9" t="str">
        <f>+IFERROR(VLOOKUP(C75,Listas!$L$8:$M$100,2,FALSE),"")</f>
        <v>03010102</v>
      </c>
      <c r="C75" s="309" t="s">
        <v>622</v>
      </c>
      <c r="D75" s="263"/>
      <c r="E75" s="264"/>
      <c r="F75" s="263"/>
      <c r="G75" s="357" t="s">
        <v>1245</v>
      </c>
      <c r="H75" s="392" t="str">
        <f>+IF(I75=""," ",VLOOKUP(I75,Listas!$I$16:$J$17,2,FALSE))</f>
        <v>07</v>
      </c>
      <c r="I75" s="389" t="s">
        <v>470</v>
      </c>
      <c r="J75" s="390">
        <f>+IF(K75=""," ",VLOOKUP(K75,PUC!$B:$C,2,FALSE))</f>
        <v>5135250101</v>
      </c>
      <c r="K75" s="389" t="s">
        <v>1222</v>
      </c>
      <c r="L75" s="391" t="str">
        <f>+IF(M75=""," ",VLOOKUP(M75,Listas!$F$9:$G$17,2,FALSE))</f>
        <v>05</v>
      </c>
      <c r="M75" s="389" t="s">
        <v>451</v>
      </c>
      <c r="N75" s="316">
        <f>+'[1]Sede Belmonte'!$H$62</f>
        <v>1042000</v>
      </c>
      <c r="O75" s="13" t="s">
        <v>1260</v>
      </c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1"/>
    </row>
    <row r="76" spans="1:27" s="42" customFormat="1" ht="29.25" customHeight="1">
      <c r="A76" s="8"/>
      <c r="B76" s="9" t="str">
        <f>+IFERROR(VLOOKUP(C76,Listas!$L$8:$M$100,2,FALSE),"")</f>
        <v>03010102</v>
      </c>
      <c r="C76" s="309" t="s">
        <v>622</v>
      </c>
      <c r="D76" s="263"/>
      <c r="E76" s="264"/>
      <c r="F76" s="263"/>
      <c r="G76" s="357" t="s">
        <v>1246</v>
      </c>
      <c r="H76" s="392" t="str">
        <f>+IF(I76=""," ",VLOOKUP(I76,Listas!$I$16:$J$17,2,FALSE))</f>
        <v>07</v>
      </c>
      <c r="I76" s="389" t="s">
        <v>470</v>
      </c>
      <c r="J76" s="390">
        <f>+IF(K76=""," ",VLOOKUP(K76,PUC!$B:$C,2,FALSE))</f>
        <v>5135300101</v>
      </c>
      <c r="K76" s="389" t="s">
        <v>1227</v>
      </c>
      <c r="L76" s="391" t="str">
        <f>+IF(M76=""," ",VLOOKUP(M76,Listas!$F$9:$G$17,2,FALSE))</f>
        <v>05</v>
      </c>
      <c r="M76" s="389" t="s">
        <v>451</v>
      </c>
      <c r="N76" s="316">
        <f>+'[1]Sede Belmonte'!$I$62</f>
        <v>2308000</v>
      </c>
      <c r="O76" s="13" t="s">
        <v>1259</v>
      </c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1"/>
    </row>
    <row r="77" spans="1:27" s="42" customFormat="1" ht="29.25" customHeight="1">
      <c r="A77" s="8"/>
      <c r="B77" s="9" t="str">
        <f>+IFERROR(VLOOKUP(C77,Listas!$L$8:$M$100,2,FALSE),"")</f>
        <v>03010102</v>
      </c>
      <c r="C77" s="309" t="s">
        <v>622</v>
      </c>
      <c r="D77" s="263"/>
      <c r="E77" s="264"/>
      <c r="F77" s="263"/>
      <c r="G77" s="357" t="s">
        <v>1247</v>
      </c>
      <c r="H77" s="392" t="str">
        <f>+IF(I77=""," ",VLOOKUP(I77,Listas!$I$16:$J$17,2,FALSE))</f>
        <v>07</v>
      </c>
      <c r="I77" s="389" t="s">
        <v>470</v>
      </c>
      <c r="J77" s="390">
        <f>+IF(K77=""," ",VLOOKUP(K77,PUC!$B:$C,2,FALSE))</f>
        <v>5135350101</v>
      </c>
      <c r="K77" s="389" t="s">
        <v>1236</v>
      </c>
      <c r="L77" s="391" t="str">
        <f>+IF(M77=""," ",VLOOKUP(M77,Listas!$F$9:$G$17,2,FALSE))</f>
        <v>05</v>
      </c>
      <c r="M77" s="389" t="s">
        <v>451</v>
      </c>
      <c r="N77" s="316">
        <f>+'[1]Sede Belmonte'!$J$62</f>
        <v>3576000</v>
      </c>
      <c r="O77" s="13" t="s">
        <v>229</v>
      </c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1"/>
    </row>
    <row r="78" spans="1:27" s="42" customFormat="1" ht="29.25" customHeight="1">
      <c r="A78" s="8"/>
      <c r="B78" s="9" t="str">
        <f>+IFERROR(VLOOKUP(C78,Listas!$L$8:$M$100,2,FALSE),"")</f>
        <v>03010102</v>
      </c>
      <c r="C78" s="309" t="s">
        <v>622</v>
      </c>
      <c r="D78" s="263"/>
      <c r="E78" s="264"/>
      <c r="F78" s="263"/>
      <c r="G78" s="357" t="s">
        <v>1248</v>
      </c>
      <c r="H78" s="392" t="str">
        <f>+IF(I78=""," ",VLOOKUP(I78,Listas!$I$16:$J$17,2,FALSE))</f>
        <v>07</v>
      </c>
      <c r="I78" s="389" t="s">
        <v>470</v>
      </c>
      <c r="J78" s="390">
        <f>+IF(K78=""," ",VLOOKUP(K78,PUC!$B:$C,2,FALSE))</f>
        <v>5135350102</v>
      </c>
      <c r="K78" s="389" t="s">
        <v>1237</v>
      </c>
      <c r="L78" s="391" t="str">
        <f>+IF(M78=""," ",VLOOKUP(M78,Listas!$F$9:$G$17,2,FALSE))</f>
        <v>05</v>
      </c>
      <c r="M78" s="389" t="s">
        <v>451</v>
      </c>
      <c r="N78" s="316">
        <f>+'[1]Sede Belmonte'!$K$62</f>
        <v>149000</v>
      </c>
      <c r="O78" s="13" t="s">
        <v>1258</v>
      </c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1"/>
    </row>
    <row r="79" spans="1:27" s="42" customFormat="1" ht="29.25" customHeight="1">
      <c r="A79" s="8"/>
      <c r="B79" s="9" t="str">
        <f>+IFERROR(VLOOKUP(C79,Listas!$L$8:$M$100,2,FALSE),"")</f>
        <v>03010102</v>
      </c>
      <c r="C79" s="309" t="s">
        <v>622</v>
      </c>
      <c r="D79" s="263"/>
      <c r="E79" s="264"/>
      <c r="F79" s="263"/>
      <c r="G79" s="357" t="s">
        <v>1249</v>
      </c>
      <c r="H79" s="392" t="str">
        <f>+IF(I79=""," ",VLOOKUP(I79,Listas!$I$16:$J$17,2,FALSE))</f>
        <v>07</v>
      </c>
      <c r="I79" s="389" t="s">
        <v>470</v>
      </c>
      <c r="J79" s="390">
        <f>+IF(K79=""," ",VLOOKUP(K79,PUC!$B:$C,2,FALSE))</f>
        <v>5135450101</v>
      </c>
      <c r="K79" s="389" t="s">
        <v>1232</v>
      </c>
      <c r="L79" s="391" t="str">
        <f>+IF(M79=""," ",VLOOKUP(M79,Listas!$F$9:$G$17,2,FALSE))</f>
        <v>05</v>
      </c>
      <c r="M79" s="389" t="s">
        <v>451</v>
      </c>
      <c r="N79" s="316">
        <f>+'[1]Sede Belmonte'!$L$62</f>
        <v>1117000</v>
      </c>
      <c r="O79" s="13" t="s">
        <v>1257</v>
      </c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1"/>
    </row>
    <row r="80" spans="1:27" s="42" customFormat="1" ht="29.25" customHeight="1">
      <c r="A80" s="8"/>
      <c r="B80" s="9" t="str">
        <f>+IFERROR(VLOOKUP(C80,Listas!$L$8:$M$100,2,FALSE),"")</f>
        <v>03010102</v>
      </c>
      <c r="C80" s="309" t="s">
        <v>622</v>
      </c>
      <c r="D80" s="263"/>
      <c r="E80" s="264"/>
      <c r="F80" s="263"/>
      <c r="G80" s="357" t="s">
        <v>1250</v>
      </c>
      <c r="H80" s="392" t="str">
        <f>+IF(I80=""," ",VLOOKUP(I80,Listas!$I$16:$J$17,2,FALSE))</f>
        <v>07</v>
      </c>
      <c r="I80" s="389" t="s">
        <v>470</v>
      </c>
      <c r="J80" s="390">
        <f>+IF(K80=""," ",VLOOKUP(K80,PUC!$B:$C,2,FALSE))</f>
        <v>5135400101</v>
      </c>
      <c r="K80" s="389" t="s">
        <v>1225</v>
      </c>
      <c r="L80" s="391" t="str">
        <f>+IF(M80=""," ",VLOOKUP(M80,Listas!$F$9:$G$17,2,FALSE))</f>
        <v>05</v>
      </c>
      <c r="M80" s="389" t="s">
        <v>451</v>
      </c>
      <c r="N80" s="316">
        <f>+'[1]Sede Belmonte'!$M$62</f>
        <v>119000</v>
      </c>
      <c r="O80" s="13" t="s">
        <v>227</v>
      </c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1"/>
    </row>
    <row r="81" spans="1:27" s="42" customFormat="1" ht="29.25" customHeight="1">
      <c r="A81" s="8"/>
      <c r="B81" s="9" t="str">
        <f>+IFERROR(VLOOKUP(C81,Listas!$L$8:$M$100,2,FALSE),"")</f>
        <v>03010102</v>
      </c>
      <c r="C81" s="309" t="s">
        <v>622</v>
      </c>
      <c r="D81" s="263"/>
      <c r="E81" s="264"/>
      <c r="F81" s="263"/>
      <c r="G81" s="357" t="s">
        <v>1251</v>
      </c>
      <c r="H81" s="392" t="str">
        <f>+IF(I81=""," ",VLOOKUP(I81,Listas!$I$16:$J$17,2,FALSE))</f>
        <v>07</v>
      </c>
      <c r="I81" s="389" t="s">
        <v>470</v>
      </c>
      <c r="J81" s="390">
        <f>+IF(K81=""," ",VLOOKUP(K81,PUC!$B:$C,2,FALSE))</f>
        <v>5195300101</v>
      </c>
      <c r="K81" s="389" t="s">
        <v>1147</v>
      </c>
      <c r="L81" s="391" t="str">
        <f>+IF(M81=""," ",VLOOKUP(M81,Listas!$F$9:$G$17,2,FALSE))</f>
        <v>05</v>
      </c>
      <c r="M81" s="389" t="s">
        <v>451</v>
      </c>
      <c r="N81" s="316">
        <f>+'[1]Sede Belmonte'!$N$62</f>
        <v>372000</v>
      </c>
      <c r="O81" s="13" t="s">
        <v>224</v>
      </c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1"/>
    </row>
    <row r="82" spans="1:27" s="42" customFormat="1" ht="29.25" customHeight="1">
      <c r="A82" s="8"/>
      <c r="B82" s="9" t="str">
        <f>+IFERROR(VLOOKUP(C82,Listas!$L$8:$M$100,2,FALSE),"")</f>
        <v>03010102</v>
      </c>
      <c r="C82" s="309" t="s">
        <v>622</v>
      </c>
      <c r="D82" s="263"/>
      <c r="E82" s="264"/>
      <c r="F82" s="263"/>
      <c r="G82" s="357" t="s">
        <v>1252</v>
      </c>
      <c r="H82" s="392" t="str">
        <f>+IF(I82=""," ",VLOOKUP(I82,Listas!$I$16:$J$17,2,FALSE))</f>
        <v>07</v>
      </c>
      <c r="I82" s="389" t="s">
        <v>470</v>
      </c>
      <c r="J82" s="390">
        <f>+IF(K82=""," ",VLOOKUP(K82,PUC!$B:$C,2,FALSE))</f>
        <v>5135050102</v>
      </c>
      <c r="K82" s="389" t="s">
        <v>1241</v>
      </c>
      <c r="L82" s="391" t="str">
        <f>+IF(M82=""," ",VLOOKUP(M82,Listas!$F$9:$G$17,2,FALSE))</f>
        <v>05</v>
      </c>
      <c r="M82" s="389" t="s">
        <v>451</v>
      </c>
      <c r="N82" s="316">
        <f>+'[1]Sede Belmonte'!$O$62</f>
        <v>10424000</v>
      </c>
      <c r="O82" s="13" t="s">
        <v>231</v>
      </c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1"/>
    </row>
    <row r="83" spans="1:27" s="42" customFormat="1" ht="29.25" customHeight="1">
      <c r="A83" s="8"/>
      <c r="B83" s="9" t="str">
        <f>+IFERROR(VLOOKUP(C83,Listas!$L$8:$M$100,2,FALSE),"")</f>
        <v>03010102</v>
      </c>
      <c r="C83" s="309" t="s">
        <v>622</v>
      </c>
      <c r="D83" s="263"/>
      <c r="E83" s="264"/>
      <c r="F83" s="263"/>
      <c r="G83" s="357" t="s">
        <v>1254</v>
      </c>
      <c r="H83" s="392" t="str">
        <f>+IF(I83=""," ",VLOOKUP(I83,Listas!$I$16:$J$17,2,FALSE))</f>
        <v>07</v>
      </c>
      <c r="I83" s="389" t="s">
        <v>470</v>
      </c>
      <c r="J83" s="390">
        <f>+IF(K83=""," ",VLOOKUP(K83,PUC!$B:$C,2,FALSE))</f>
        <v>5195600102</v>
      </c>
      <c r="K83" s="389" t="s">
        <v>1143</v>
      </c>
      <c r="L83" s="391" t="str">
        <f>+IF(M83=""," ",VLOOKUP(M83,Listas!$F$9:$G$17,2,FALSE))</f>
        <v>05</v>
      </c>
      <c r="M83" s="389" t="s">
        <v>451</v>
      </c>
      <c r="N83" s="316">
        <f>+'[1]Sede Belmonte'!$P$62</f>
        <v>3723000</v>
      </c>
      <c r="O83" s="13" t="s">
        <v>1256</v>
      </c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1"/>
    </row>
    <row r="84" spans="1:27" s="42" customFormat="1" ht="29.25" customHeight="1">
      <c r="A84" s="8"/>
      <c r="B84" s="9" t="str">
        <f>+IFERROR(VLOOKUP(C84,Listas!$L$8:$M$100,2,FALSE),"")</f>
        <v>03010102</v>
      </c>
      <c r="C84" s="309" t="s">
        <v>622</v>
      </c>
      <c r="D84" s="263"/>
      <c r="E84" s="264"/>
      <c r="F84" s="263"/>
      <c r="G84" s="357" t="s">
        <v>1253</v>
      </c>
      <c r="H84" s="392" t="str">
        <f>+IF(I84=""," ",VLOOKUP(I84,Listas!$I$16:$J$17,2,FALSE))</f>
        <v>07</v>
      </c>
      <c r="I84" s="389" t="s">
        <v>470</v>
      </c>
      <c r="J84" s="390">
        <f>+IF(K84=""," ",VLOOKUP(K84,PUC!$B:$C,2,FALSE))</f>
        <v>5120250101</v>
      </c>
      <c r="K84" s="389" t="s">
        <v>1073</v>
      </c>
      <c r="L84" s="391" t="str">
        <f>+IF(M84=""," ",VLOOKUP(M84,Listas!$F$9:$G$17,2,FALSE))</f>
        <v>05</v>
      </c>
      <c r="M84" s="389" t="s">
        <v>451</v>
      </c>
      <c r="N84" s="316">
        <f>+'[1]Sede Belmonte'!$Q$62</f>
        <v>3425000</v>
      </c>
      <c r="O84" s="13" t="s">
        <v>1255</v>
      </c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1"/>
    </row>
    <row r="85" spans="1:27" s="42" customFormat="1" ht="29.25" customHeight="1">
      <c r="A85" s="8"/>
      <c r="B85" s="9" t="str">
        <f>+IFERROR(VLOOKUP(C85,Listas!$L$8:$M$100,2,FALSE),"")</f>
        <v>03010102</v>
      </c>
      <c r="C85" s="309" t="s">
        <v>622</v>
      </c>
      <c r="D85" s="263"/>
      <c r="E85" s="264"/>
      <c r="F85" s="263"/>
      <c r="G85" s="264"/>
      <c r="H85" s="392" t="str">
        <f>+IF(I85=""," ",VLOOKUP(I85,Listas!$I$16:$J$17,2,FALSE))</f>
        <v xml:space="preserve"> </v>
      </c>
      <c r="I85" s="389"/>
      <c r="J85" s="390" t="str">
        <f>+IF(K85=""," ",VLOOKUP(K85,PUC!$B:$C,2,FALSE))</f>
        <v xml:space="preserve"> </v>
      </c>
      <c r="K85" s="389"/>
      <c r="L85" s="391" t="str">
        <f>+IF(M85=""," ",VLOOKUP(M85,Listas!$F$9:$G$17,2,FALSE))</f>
        <v xml:space="preserve"> </v>
      </c>
      <c r="M85" s="389"/>
      <c r="N85" s="316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1"/>
    </row>
    <row r="86" spans="1:27" s="42" customFormat="1" ht="29.25" hidden="1" customHeight="1">
      <c r="A86" s="8"/>
      <c r="B86" s="9" t="str">
        <f>+IFERROR(VLOOKUP(C86,Listas!$L$8:$M$100,2,FALSE),"")</f>
        <v>03010102</v>
      </c>
      <c r="C86" s="309" t="s">
        <v>622</v>
      </c>
      <c r="D86" s="263"/>
      <c r="E86" s="264"/>
      <c r="F86" s="263"/>
      <c r="G86" s="264"/>
      <c r="H86" s="392" t="str">
        <f>+IF(I86=""," ",VLOOKUP(I86,Listas!$I$16:$J$17,2,FALSE))</f>
        <v xml:space="preserve"> </v>
      </c>
      <c r="I86" s="389"/>
      <c r="J86" s="390" t="str">
        <f>+IF(K86=""," ",VLOOKUP(K86,PUC!$B:$C,2,FALSE))</f>
        <v xml:space="preserve"> </v>
      </c>
      <c r="K86" s="389"/>
      <c r="L86" s="391" t="str">
        <f>+IF(M86=""," ",VLOOKUP(M86,Listas!$F$9:$G$17,2,FALSE))</f>
        <v xml:space="preserve"> </v>
      </c>
      <c r="M86" s="389"/>
      <c r="N86" s="316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1"/>
    </row>
    <row r="87" spans="1:27" s="42" customFormat="1" ht="29.25" hidden="1" customHeight="1">
      <c r="A87" s="8"/>
      <c r="B87" s="9" t="str">
        <f>+IFERROR(VLOOKUP(C87,Listas!$L$8:$M$100,2,FALSE),"")</f>
        <v>03010102</v>
      </c>
      <c r="C87" s="309" t="s">
        <v>622</v>
      </c>
      <c r="D87" s="263"/>
      <c r="E87" s="264"/>
      <c r="F87" s="263"/>
      <c r="G87" s="264"/>
      <c r="H87" s="392" t="str">
        <f>+IF(I87=""," ",VLOOKUP(I87,Listas!$I$16:$J$17,2,FALSE))</f>
        <v xml:space="preserve"> </v>
      </c>
      <c r="I87" s="389"/>
      <c r="J87" s="390" t="str">
        <f>+IF(K87=""," ",VLOOKUP(K87,PUC!$B:$C,2,FALSE))</f>
        <v xml:space="preserve"> </v>
      </c>
      <c r="K87" s="389"/>
      <c r="L87" s="391" t="str">
        <f>+IF(M87=""," ",VLOOKUP(M87,Listas!$F$9:$G$17,2,FALSE))</f>
        <v xml:space="preserve"> </v>
      </c>
      <c r="M87" s="389"/>
      <c r="N87" s="316"/>
      <c r="O87" s="13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5"/>
      <c r="AA87" s="41"/>
    </row>
    <row r="88" spans="1:27" s="42" customFormat="1" ht="29.25" hidden="1" customHeight="1">
      <c r="A88" s="8"/>
      <c r="B88" s="9" t="str">
        <f>+IFERROR(VLOOKUP(C88,Listas!$L$8:$M$100,2,FALSE),"")</f>
        <v>03010102</v>
      </c>
      <c r="C88" s="309" t="s">
        <v>622</v>
      </c>
      <c r="D88" s="263"/>
      <c r="E88" s="264"/>
      <c r="F88" s="263"/>
      <c r="G88" s="264"/>
      <c r="H88" s="392" t="str">
        <f>+IF(I88=""," ",VLOOKUP(I88,Listas!$I$16:$J$17,2,FALSE))</f>
        <v xml:space="preserve"> </v>
      </c>
      <c r="I88" s="389"/>
      <c r="J88" s="390" t="str">
        <f>+IF(K88=""," ",VLOOKUP(K88,PUC!$B:$C,2,FALSE))</f>
        <v xml:space="preserve"> </v>
      </c>
      <c r="K88" s="389"/>
      <c r="L88" s="391" t="str">
        <f>+IF(M88=""," ",VLOOKUP(M88,Listas!$F$9:$G$17,2,FALSE))</f>
        <v xml:space="preserve"> </v>
      </c>
      <c r="M88" s="389"/>
      <c r="N88" s="316"/>
      <c r="O88" s="13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5"/>
      <c r="AA88" s="41"/>
    </row>
    <row r="89" spans="1:27" s="42" customFormat="1" ht="29.25" hidden="1" customHeight="1">
      <c r="A89" s="8"/>
      <c r="B89" s="9" t="str">
        <f>+IFERROR(VLOOKUP(C89,Listas!$L$8:$M$100,2,FALSE),"")</f>
        <v>03010102</v>
      </c>
      <c r="C89" s="309" t="s">
        <v>622</v>
      </c>
      <c r="D89" s="263"/>
      <c r="E89" s="264"/>
      <c r="F89" s="263"/>
      <c r="G89" s="264"/>
      <c r="H89" s="392" t="str">
        <f>+IF(I89=""," ",VLOOKUP(I89,Listas!$I$16:$J$17,2,FALSE))</f>
        <v xml:space="preserve"> </v>
      </c>
      <c r="I89" s="389"/>
      <c r="J89" s="390" t="str">
        <f>+IF(K89=""," ",VLOOKUP(K89,PUC!$B:$C,2,FALSE))</f>
        <v xml:space="preserve"> </v>
      </c>
      <c r="K89" s="389"/>
      <c r="L89" s="391" t="str">
        <f>+IF(M89=""," ",VLOOKUP(M89,Listas!$F$9:$G$17,2,FALSE))</f>
        <v xml:space="preserve"> </v>
      </c>
      <c r="M89" s="389"/>
      <c r="N89" s="316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1"/>
    </row>
    <row r="90" spans="1:27" s="42" customFormat="1" ht="29.25" hidden="1" customHeight="1">
      <c r="A90" s="8"/>
      <c r="B90" s="9" t="str">
        <f>+IFERROR(VLOOKUP(C90,Listas!$L$8:$M$100,2,FALSE),"")</f>
        <v>03010102</v>
      </c>
      <c r="C90" s="309" t="s">
        <v>622</v>
      </c>
      <c r="D90" s="263"/>
      <c r="E90" s="264"/>
      <c r="F90" s="263"/>
      <c r="G90" s="264"/>
      <c r="H90" s="392" t="str">
        <f>+IF(I90=""," ",VLOOKUP(I90,Listas!$I$16:$J$17,2,FALSE))</f>
        <v xml:space="preserve"> </v>
      </c>
      <c r="I90" s="389"/>
      <c r="J90" s="390" t="str">
        <f>+IF(K90=""," ",VLOOKUP(K90,PUC!$B:$C,2,FALSE))</f>
        <v xml:space="preserve"> </v>
      </c>
      <c r="K90" s="389"/>
      <c r="L90" s="391" t="str">
        <f>+IF(M90=""," ",VLOOKUP(M90,Listas!$F$9:$G$17,2,FALSE))</f>
        <v xml:space="preserve"> </v>
      </c>
      <c r="M90" s="389"/>
      <c r="N90" s="316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1"/>
    </row>
    <row r="91" spans="1:27" s="42" customFormat="1" ht="29.25" hidden="1" customHeight="1">
      <c r="A91" s="8"/>
      <c r="B91" s="9" t="str">
        <f>+IFERROR(VLOOKUP(C91,Listas!$L$8:$M$100,2,FALSE),"")</f>
        <v>03010102</v>
      </c>
      <c r="C91" s="309" t="s">
        <v>622</v>
      </c>
      <c r="D91" s="263"/>
      <c r="E91" s="264"/>
      <c r="F91" s="263"/>
      <c r="G91" s="264"/>
      <c r="H91" s="392" t="str">
        <f>+IF(I91=""," ",VLOOKUP(I91,Listas!$I$16:$J$17,2,FALSE))</f>
        <v xml:space="preserve"> </v>
      </c>
      <c r="I91" s="389"/>
      <c r="J91" s="390" t="str">
        <f>+IF(K91=""," ",VLOOKUP(K91,PUC!$B:$C,2,FALSE))</f>
        <v xml:space="preserve"> </v>
      </c>
      <c r="K91" s="389"/>
      <c r="L91" s="391" t="str">
        <f>+IF(M91=""," ",VLOOKUP(M91,Listas!$F$9:$G$17,2,FALSE))</f>
        <v xml:space="preserve"> </v>
      </c>
      <c r="M91" s="389"/>
      <c r="N91" s="316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1"/>
    </row>
    <row r="92" spans="1:27" s="42" customFormat="1" ht="29.25" hidden="1" customHeight="1">
      <c r="A92" s="8"/>
      <c r="B92" s="9" t="str">
        <f>+IFERROR(VLOOKUP(C92,Listas!$L$8:$M$100,2,FALSE),"")</f>
        <v>03010102</v>
      </c>
      <c r="C92" s="309" t="s">
        <v>622</v>
      </c>
      <c r="D92" s="263"/>
      <c r="E92" s="264"/>
      <c r="F92" s="263"/>
      <c r="G92" s="264"/>
      <c r="H92" s="392" t="str">
        <f>+IF(I92=""," ",VLOOKUP(I92,Listas!$I$16:$J$17,2,FALSE))</f>
        <v xml:space="preserve"> </v>
      </c>
      <c r="I92" s="389"/>
      <c r="J92" s="390" t="str">
        <f>+IF(K92=""," ",VLOOKUP(K92,PUC!$B:$C,2,FALSE))</f>
        <v xml:space="preserve"> </v>
      </c>
      <c r="K92" s="389"/>
      <c r="L92" s="391" t="str">
        <f>+IF(M92=""," ",VLOOKUP(M92,Listas!$F$9:$G$17,2,FALSE))</f>
        <v xml:space="preserve"> </v>
      </c>
      <c r="M92" s="389"/>
      <c r="N92" s="316"/>
      <c r="O92" s="13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5"/>
      <c r="AA92" s="41"/>
    </row>
    <row r="93" spans="1:27" s="42" customFormat="1" ht="29.25" hidden="1" customHeight="1">
      <c r="A93" s="8"/>
      <c r="B93" s="9" t="str">
        <f>+IFERROR(VLOOKUP(C93,Listas!$L$8:$M$100,2,FALSE),"")</f>
        <v>03010102</v>
      </c>
      <c r="C93" s="309" t="s">
        <v>622</v>
      </c>
      <c r="D93" s="263"/>
      <c r="E93" s="264"/>
      <c r="F93" s="263"/>
      <c r="G93" s="264"/>
      <c r="H93" s="392" t="str">
        <f>+IF(I93=""," ",VLOOKUP(I93,Listas!$I$16:$J$17,2,FALSE))</f>
        <v xml:space="preserve"> </v>
      </c>
      <c r="I93" s="389"/>
      <c r="J93" s="390" t="str">
        <f>+IF(K93=""," ",VLOOKUP(K93,PUC!$B:$C,2,FALSE))</f>
        <v xml:space="preserve"> </v>
      </c>
      <c r="K93" s="389"/>
      <c r="L93" s="391" t="str">
        <f>+IF(M93=""," ",VLOOKUP(M93,Listas!$F$9:$G$17,2,FALSE))</f>
        <v xml:space="preserve"> </v>
      </c>
      <c r="M93" s="389"/>
      <c r="N93" s="316"/>
      <c r="O93" s="13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5"/>
      <c r="AA93" s="41"/>
    </row>
    <row r="94" spans="1:27" s="42" customFormat="1" ht="29.25" hidden="1" customHeight="1">
      <c r="A94" s="8"/>
      <c r="B94" s="9" t="str">
        <f>+IFERROR(VLOOKUP(C94,Listas!$L$8:$M$100,2,FALSE),"")</f>
        <v>03010102</v>
      </c>
      <c r="C94" s="309" t="s">
        <v>622</v>
      </c>
      <c r="D94" s="263"/>
      <c r="E94" s="264"/>
      <c r="F94" s="263"/>
      <c r="G94" s="264"/>
      <c r="H94" s="392" t="str">
        <f>+IF(I94=""," ",VLOOKUP(I94,Listas!$I$16:$J$17,2,FALSE))</f>
        <v xml:space="preserve"> </v>
      </c>
      <c r="I94" s="389"/>
      <c r="J94" s="390" t="str">
        <f>+IF(K94=""," ",VLOOKUP(K94,PUC!$B:$C,2,FALSE))</f>
        <v xml:space="preserve"> </v>
      </c>
      <c r="K94" s="389"/>
      <c r="L94" s="391" t="str">
        <f>+IF(M94=""," ",VLOOKUP(M94,Listas!$F$9:$G$17,2,FALSE))</f>
        <v xml:space="preserve"> </v>
      </c>
      <c r="M94" s="389"/>
      <c r="N94" s="316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1"/>
    </row>
    <row r="95" spans="1:27" s="42" customFormat="1" ht="29.25" hidden="1" customHeight="1">
      <c r="A95" s="8"/>
      <c r="B95" s="9" t="str">
        <f>+IFERROR(VLOOKUP(C95,Listas!$L$8:$M$100,2,FALSE),"")</f>
        <v>03010102</v>
      </c>
      <c r="C95" s="309" t="s">
        <v>622</v>
      </c>
      <c r="D95" s="263"/>
      <c r="E95" s="264"/>
      <c r="F95" s="263"/>
      <c r="G95" s="264"/>
      <c r="H95" s="392" t="str">
        <f>+IF(I95=""," ",VLOOKUP(I95,Listas!$I$16:$J$17,2,FALSE))</f>
        <v xml:space="preserve"> </v>
      </c>
      <c r="I95" s="389"/>
      <c r="J95" s="390" t="str">
        <f>+IF(K95=""," ",VLOOKUP(K95,PUC!$B:$C,2,FALSE))</f>
        <v xml:space="preserve"> </v>
      </c>
      <c r="K95" s="389"/>
      <c r="L95" s="391" t="str">
        <f>+IF(M95=""," ",VLOOKUP(M95,Listas!$F$9:$G$17,2,FALSE))</f>
        <v xml:space="preserve"> </v>
      </c>
      <c r="M95" s="389"/>
      <c r="N95" s="316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1"/>
    </row>
    <row r="96" spans="1:27" s="42" customFormat="1" ht="29.25" hidden="1" customHeight="1">
      <c r="A96" s="8"/>
      <c r="B96" s="9" t="str">
        <f>+IFERROR(VLOOKUP(C96,Listas!$L$8:$M$100,2,FALSE),"")</f>
        <v>03010102</v>
      </c>
      <c r="C96" s="309" t="s">
        <v>622</v>
      </c>
      <c r="D96" s="263"/>
      <c r="E96" s="264"/>
      <c r="F96" s="263"/>
      <c r="G96" s="264"/>
      <c r="H96" s="392" t="str">
        <f>+IF(I96=""," ",VLOOKUP(I96,Listas!$I$16:$J$17,2,FALSE))</f>
        <v xml:space="preserve"> </v>
      </c>
      <c r="I96" s="389"/>
      <c r="J96" s="390" t="str">
        <f>+IF(K96=""," ",VLOOKUP(K96,PUC!$B:$C,2,FALSE))</f>
        <v xml:space="preserve"> </v>
      </c>
      <c r="K96" s="389"/>
      <c r="L96" s="391" t="str">
        <f>+IF(M96=""," ",VLOOKUP(M96,Listas!$F$9:$G$17,2,FALSE))</f>
        <v xml:space="preserve"> </v>
      </c>
      <c r="M96" s="389"/>
      <c r="N96" s="316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1"/>
    </row>
    <row r="97" spans="1:29" s="42" customFormat="1" ht="29.25" hidden="1" customHeight="1">
      <c r="A97" s="8"/>
      <c r="B97" s="9" t="str">
        <f>+IFERROR(VLOOKUP(C97,Listas!$L$8:$M$100,2,FALSE),"")</f>
        <v>03010102</v>
      </c>
      <c r="C97" s="309" t="s">
        <v>622</v>
      </c>
      <c r="D97" s="263"/>
      <c r="E97" s="264"/>
      <c r="F97" s="263"/>
      <c r="G97" s="264"/>
      <c r="H97" s="392" t="str">
        <f>+IF(I97=""," ",VLOOKUP(I97,Listas!$I$16:$J$17,2,FALSE))</f>
        <v xml:space="preserve"> </v>
      </c>
      <c r="I97" s="389"/>
      <c r="J97" s="390" t="str">
        <f>+IF(K97=""," ",VLOOKUP(K97,PUC!$B:$C,2,FALSE))</f>
        <v xml:space="preserve"> </v>
      </c>
      <c r="K97" s="389"/>
      <c r="L97" s="391" t="str">
        <f>+IF(M97=""," ",VLOOKUP(M97,Listas!$F$9:$G$17,2,FALSE))</f>
        <v xml:space="preserve"> </v>
      </c>
      <c r="M97" s="389"/>
      <c r="N97" s="316"/>
      <c r="O97" s="13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5"/>
      <c r="AA97" s="41"/>
    </row>
    <row r="98" spans="1:29" s="42" customFormat="1" ht="29.25" hidden="1" customHeight="1">
      <c r="A98" s="8"/>
      <c r="B98" s="9" t="str">
        <f>+IFERROR(VLOOKUP(C98,Listas!$L$8:$M$100,2,FALSE),"")</f>
        <v>03010102</v>
      </c>
      <c r="C98" s="309" t="s">
        <v>622</v>
      </c>
      <c r="D98" s="263"/>
      <c r="E98" s="264"/>
      <c r="F98" s="263"/>
      <c r="G98" s="264"/>
      <c r="H98" s="392" t="str">
        <f>+IF(I98=""," ",VLOOKUP(I98,Listas!$I$16:$J$17,2,FALSE))</f>
        <v xml:space="preserve"> </v>
      </c>
      <c r="I98" s="389"/>
      <c r="J98" s="390" t="str">
        <f>+IF(K98=""," ",VLOOKUP(K98,PUC!$B:$C,2,FALSE))</f>
        <v xml:space="preserve"> </v>
      </c>
      <c r="K98" s="389"/>
      <c r="L98" s="391" t="str">
        <f>+IF(M98=""," ",VLOOKUP(M98,Listas!$F$9:$G$17,2,FALSE))</f>
        <v xml:space="preserve"> </v>
      </c>
      <c r="M98" s="389"/>
      <c r="N98" s="316"/>
      <c r="O98" s="13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5"/>
      <c r="AA98" s="41"/>
    </row>
    <row r="99" spans="1:29" s="42" customFormat="1" ht="29.25" hidden="1" customHeight="1">
      <c r="A99" s="8"/>
      <c r="B99" s="9" t="str">
        <f>+IFERROR(VLOOKUP(C99,Listas!$L$8:$M$100,2,FALSE),"")</f>
        <v>03010102</v>
      </c>
      <c r="C99" s="309" t="s">
        <v>622</v>
      </c>
      <c r="D99" s="263"/>
      <c r="E99" s="264"/>
      <c r="F99" s="263"/>
      <c r="G99" s="264"/>
      <c r="H99" s="392" t="str">
        <f>+IF(I99=""," ",VLOOKUP(I99,Listas!$I$16:$J$17,2,FALSE))</f>
        <v xml:space="preserve"> </v>
      </c>
      <c r="I99" s="389"/>
      <c r="J99" s="390" t="str">
        <f>+IF(K99=""," ",VLOOKUP(K99,PUC!$B:$C,2,FALSE))</f>
        <v xml:space="preserve"> </v>
      </c>
      <c r="K99" s="389"/>
      <c r="L99" s="391" t="str">
        <f>+IF(M99=""," ",VLOOKUP(M99,Listas!$F$9:$G$17,2,FALSE))</f>
        <v xml:space="preserve"> </v>
      </c>
      <c r="M99" s="389"/>
      <c r="N99" s="316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1"/>
    </row>
    <row r="100" spans="1:29" s="42" customFormat="1" ht="29.25" hidden="1" customHeight="1">
      <c r="A100" s="8"/>
      <c r="B100" s="9" t="str">
        <f>+IFERROR(VLOOKUP(C100,Listas!$L$8:$M$100,2,FALSE),"")</f>
        <v>03010102</v>
      </c>
      <c r="C100" s="309" t="s">
        <v>622</v>
      </c>
      <c r="D100" s="263"/>
      <c r="E100" s="264"/>
      <c r="F100" s="263"/>
      <c r="G100" s="264"/>
      <c r="H100" s="392" t="str">
        <f>+IF(I100=""," ",VLOOKUP(I100,Listas!$I$16:$J$17,2,FALSE))</f>
        <v xml:space="preserve"> </v>
      </c>
      <c r="I100" s="389"/>
      <c r="J100" s="390" t="str">
        <f>+IF(K100=""," ",VLOOKUP(K100,PUC!$B:$C,2,FALSE))</f>
        <v xml:space="preserve"> </v>
      </c>
      <c r="K100" s="389"/>
      <c r="L100" s="391" t="str">
        <f>+IF(M100=""," ",VLOOKUP(M100,Listas!$F$9:$G$17,2,FALSE))</f>
        <v xml:space="preserve"> </v>
      </c>
      <c r="M100" s="389"/>
      <c r="N100" s="316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1"/>
    </row>
    <row r="101" spans="1:29" s="42" customFormat="1" ht="29.25" hidden="1" customHeight="1">
      <c r="A101" s="8"/>
      <c r="B101" s="9" t="str">
        <f>+IFERROR(VLOOKUP(C101,Listas!$L$8:$M$100,2,FALSE),"")</f>
        <v/>
      </c>
      <c r="C101" s="309"/>
      <c r="D101" s="263"/>
      <c r="E101" s="264"/>
      <c r="F101" s="263"/>
      <c r="G101" s="346"/>
      <c r="H101" s="392" t="str">
        <f>+IF(I101=""," ",VLOOKUP(I101,Listas!$I$16:$J$17,2,FALSE))</f>
        <v xml:space="preserve"> </v>
      </c>
      <c r="I101" s="389"/>
      <c r="J101" s="390" t="str">
        <f>+IF(K101=""," ",VLOOKUP(K101,PUC!$B:$C,2,FALSE))</f>
        <v xml:space="preserve"> </v>
      </c>
      <c r="K101" s="389"/>
      <c r="L101" s="391" t="str">
        <f>+IF(M101=""," ",VLOOKUP(M101,Listas!$F$9:$G$17,2,FALSE))</f>
        <v xml:space="preserve"> </v>
      </c>
      <c r="M101" s="389"/>
      <c r="N101" s="316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1"/>
    </row>
    <row r="102" spans="1:29" s="42" customFormat="1" ht="29.25" customHeight="1" thickBot="1">
      <c r="A102" s="8"/>
      <c r="B102" s="9" t="str">
        <f>+IFERROR(VLOOKUP(C102,Listas!$L$8:$M$100,2,FALSE),"")</f>
        <v/>
      </c>
      <c r="C102" s="309"/>
      <c r="D102" s="263"/>
      <c r="E102" s="264"/>
      <c r="F102" s="263"/>
      <c r="G102" s="346"/>
      <c r="H102" s="392" t="str">
        <f>+IF(I102=""," ",VLOOKUP(I102,Listas!$I$16:$J$17,2,FALSE))</f>
        <v xml:space="preserve"> </v>
      </c>
      <c r="I102" s="389"/>
      <c r="J102" s="390" t="str">
        <f>+IF(K102=""," ",VLOOKUP(K102,PUC!$B:$C,2,FALSE))</f>
        <v xml:space="preserve"> </v>
      </c>
      <c r="K102" s="389"/>
      <c r="L102" s="391" t="str">
        <f>+IF(M102=""," ",VLOOKUP(M102,Listas!$F$9:$G$17,2,FALSE))</f>
        <v xml:space="preserve"> </v>
      </c>
      <c r="M102" s="389"/>
      <c r="N102" s="316"/>
      <c r="O102" s="13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5"/>
      <c r="AA102" s="41"/>
    </row>
    <row r="103" spans="1:29" ht="26.25" customHeight="1" thickBot="1">
      <c r="A103" s="191"/>
      <c r="B103" s="544" t="s">
        <v>278</v>
      </c>
      <c r="C103" s="545"/>
      <c r="D103" s="545"/>
      <c r="E103" s="545"/>
      <c r="F103" s="545"/>
      <c r="G103" s="545"/>
      <c r="H103" s="545"/>
      <c r="I103" s="545"/>
      <c r="J103" s="545"/>
      <c r="K103" s="545"/>
      <c r="L103" s="545"/>
      <c r="M103" s="545"/>
      <c r="N103" s="430">
        <f>SUM(N14:N102)</f>
        <v>76486000</v>
      </c>
    </row>
    <row r="104" spans="1:29" ht="13.5" customHeight="1" thickBot="1">
      <c r="A104" s="6"/>
      <c r="B104" s="18"/>
      <c r="C104" s="273"/>
      <c r="D104" s="273"/>
      <c r="E104" s="273"/>
      <c r="F104" s="273"/>
      <c r="G104" s="273"/>
      <c r="H104" s="400"/>
      <c r="I104" s="401"/>
      <c r="J104" s="402"/>
      <c r="K104" s="401"/>
      <c r="L104" s="403"/>
      <c r="M104" s="401"/>
      <c r="N104" s="317"/>
    </row>
    <row r="105" spans="1:29" s="44" customFormat="1" ht="19.5" customHeight="1">
      <c r="A105" s="19"/>
      <c r="B105" s="20"/>
      <c r="C105" s="310"/>
      <c r="D105" s="21"/>
      <c r="F105" s="20"/>
      <c r="G105" s="21"/>
      <c r="H105" s="404"/>
      <c r="I105" s="405"/>
      <c r="J105" s="404"/>
      <c r="K105" s="406"/>
      <c r="L105" s="407"/>
      <c r="M105" s="408"/>
      <c r="N105" s="318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2"/>
      <c r="AA105" s="37"/>
      <c r="AB105" s="36"/>
    </row>
    <row r="106" spans="1:29" s="44" customFormat="1" ht="34.5" customHeight="1">
      <c r="A106" s="19"/>
      <c r="B106" s="24" t="s">
        <v>10</v>
      </c>
      <c r="C106" s="311"/>
      <c r="D106" s="25"/>
      <c r="F106" s="262" t="s">
        <v>131</v>
      </c>
      <c r="G106" s="26"/>
      <c r="H106" s="409"/>
      <c r="I106" s="410"/>
      <c r="J106" s="409"/>
      <c r="K106" s="411" t="s">
        <v>11</v>
      </c>
      <c r="L106" s="412"/>
      <c r="M106" s="413"/>
      <c r="N106" s="319"/>
      <c r="O106" s="27"/>
      <c r="P106" s="27"/>
      <c r="Q106" s="28"/>
      <c r="R106" s="28"/>
      <c r="S106" s="28"/>
      <c r="T106" s="28"/>
      <c r="U106" s="28"/>
      <c r="V106" s="28"/>
      <c r="W106" s="28"/>
      <c r="X106" s="28"/>
      <c r="Y106" s="28"/>
      <c r="Z106" s="29"/>
      <c r="AA106" s="37"/>
      <c r="AB106" s="36"/>
      <c r="AC106" s="36"/>
    </row>
    <row r="107" spans="1:29" s="44" customFormat="1" ht="19.5" customHeight="1">
      <c r="A107" s="19"/>
      <c r="B107" s="24" t="s">
        <v>233</v>
      </c>
      <c r="C107" s="312"/>
      <c r="D107" s="30"/>
      <c r="F107" s="24" t="s">
        <v>233</v>
      </c>
      <c r="G107" s="25"/>
      <c r="H107" s="414"/>
      <c r="I107" s="415"/>
      <c r="J107" s="414"/>
      <c r="K107" s="416" t="s">
        <v>1273</v>
      </c>
      <c r="L107" s="417" t="str">
        <f>+INGRESOS!J109</f>
        <v>Jaime Alonso Velez Mazo</v>
      </c>
      <c r="M107" s="418"/>
      <c r="N107" s="320"/>
      <c r="O107" s="31"/>
      <c r="P107" s="31"/>
      <c r="Q107" s="28"/>
      <c r="R107" s="28"/>
      <c r="S107" s="28"/>
      <c r="T107" s="28"/>
      <c r="U107" s="28"/>
      <c r="V107" s="28"/>
      <c r="W107" s="28"/>
      <c r="X107" s="28"/>
      <c r="Y107" s="28"/>
      <c r="Z107" s="29"/>
      <c r="AA107" s="37"/>
      <c r="AB107" s="36"/>
      <c r="AC107" s="36"/>
    </row>
    <row r="108" spans="1:29" s="44" customFormat="1" ht="19.5" customHeight="1">
      <c r="A108" s="19"/>
      <c r="B108" s="24" t="s">
        <v>234</v>
      </c>
      <c r="C108" s="312"/>
      <c r="D108" s="30"/>
      <c r="F108" s="24" t="s">
        <v>234</v>
      </c>
      <c r="G108" s="25"/>
      <c r="H108" s="414"/>
      <c r="I108" s="415"/>
      <c r="J108" s="414"/>
      <c r="K108" s="411" t="s">
        <v>245</v>
      </c>
      <c r="L108" s="417" t="str">
        <f>+INGRESOS!J110</f>
        <v>Asistente de Presidencia para Presupuesto</v>
      </c>
      <c r="M108" s="418"/>
      <c r="N108" s="320"/>
      <c r="O108" s="31"/>
      <c r="P108" s="31"/>
      <c r="Q108" s="28"/>
      <c r="R108" s="28"/>
      <c r="S108" s="28"/>
      <c r="T108" s="28"/>
      <c r="U108" s="28"/>
      <c r="V108" s="28"/>
      <c r="W108" s="28"/>
      <c r="X108" s="28"/>
      <c r="Y108" s="28"/>
      <c r="Z108" s="29"/>
      <c r="AA108" s="37"/>
      <c r="AB108" s="36"/>
      <c r="AC108" s="36"/>
    </row>
    <row r="109" spans="1:29" ht="19.5" customHeight="1">
      <c r="A109" s="6"/>
      <c r="B109" s="24" t="s">
        <v>235</v>
      </c>
      <c r="C109" s="312"/>
      <c r="D109" s="30"/>
      <c r="F109" s="24" t="s">
        <v>235</v>
      </c>
      <c r="G109" s="25"/>
      <c r="H109" s="414"/>
      <c r="I109" s="415"/>
      <c r="J109" s="414"/>
      <c r="K109" s="416" t="s">
        <v>1274</v>
      </c>
      <c r="L109" s="417"/>
      <c r="M109" s="418"/>
      <c r="N109" s="320"/>
      <c r="O109" s="31"/>
      <c r="P109" s="31"/>
      <c r="Q109" s="28"/>
      <c r="R109" s="28"/>
      <c r="S109" s="28"/>
      <c r="T109" s="28"/>
      <c r="U109" s="28"/>
      <c r="V109" s="28"/>
      <c r="W109" s="28"/>
      <c r="X109" s="28"/>
      <c r="Y109" s="28"/>
      <c r="Z109" s="29"/>
    </row>
    <row r="110" spans="1:29" ht="15.75" thickBot="1">
      <c r="A110" s="6"/>
      <c r="B110" s="32"/>
      <c r="C110" s="313"/>
      <c r="D110" s="33"/>
      <c r="F110" s="32"/>
      <c r="G110" s="33"/>
      <c r="H110" s="419"/>
      <c r="I110" s="420"/>
      <c r="J110" s="419"/>
      <c r="K110" s="421"/>
      <c r="L110" s="422"/>
      <c r="M110" s="423"/>
      <c r="N110" s="321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4"/>
    </row>
  </sheetData>
  <mergeCells count="39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103:M103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102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I14:I102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M14:M102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3" t="s">
        <v>285</v>
      </c>
      <c r="B7" s="294" t="s">
        <v>428</v>
      </c>
      <c r="C7" s="294" t="s">
        <v>429</v>
      </c>
      <c r="D7" s="293" t="s">
        <v>285</v>
      </c>
      <c r="F7" s="300" t="s">
        <v>442</v>
      </c>
      <c r="G7" s="300" t="s">
        <v>7</v>
      </c>
      <c r="I7" s="300" t="s">
        <v>7</v>
      </c>
      <c r="J7" s="300" t="s">
        <v>463</v>
      </c>
      <c r="L7" s="300" t="s">
        <v>620</v>
      </c>
      <c r="M7" s="300" t="s">
        <v>621</v>
      </c>
    </row>
    <row r="8" spans="1:13">
      <c r="A8" s="295" t="s">
        <v>286</v>
      </c>
      <c r="B8" s="295" t="s">
        <v>287</v>
      </c>
      <c r="C8" s="295" t="s">
        <v>145</v>
      </c>
      <c r="D8" s="295" t="s">
        <v>286</v>
      </c>
      <c r="F8" s="296" t="s">
        <v>443</v>
      </c>
      <c r="G8" s="297" t="s">
        <v>444</v>
      </c>
      <c r="I8" s="305" t="s">
        <v>465</v>
      </c>
      <c r="J8" s="306" t="s">
        <v>446</v>
      </c>
      <c r="L8" s="307" t="s">
        <v>472</v>
      </c>
      <c r="M8" s="308" t="s">
        <v>167</v>
      </c>
    </row>
    <row r="9" spans="1:13">
      <c r="A9" s="295" t="s">
        <v>286</v>
      </c>
      <c r="B9" s="295" t="s">
        <v>288</v>
      </c>
      <c r="C9" s="295" t="s">
        <v>146</v>
      </c>
      <c r="D9" s="295" t="s">
        <v>286</v>
      </c>
      <c r="F9" s="296" t="s">
        <v>445</v>
      </c>
      <c r="G9" s="297" t="s">
        <v>446</v>
      </c>
      <c r="I9" s="305" t="s">
        <v>466</v>
      </c>
      <c r="J9" s="306" t="s">
        <v>448</v>
      </c>
      <c r="L9" s="307" t="s">
        <v>473</v>
      </c>
      <c r="M9" s="308" t="s">
        <v>168</v>
      </c>
    </row>
    <row r="10" spans="1:13">
      <c r="A10" s="295" t="s">
        <v>286</v>
      </c>
      <c r="B10" s="295" t="s">
        <v>290</v>
      </c>
      <c r="C10" s="295" t="s">
        <v>289</v>
      </c>
      <c r="D10" s="295" t="s">
        <v>286</v>
      </c>
      <c r="F10" s="296" t="s">
        <v>447</v>
      </c>
      <c r="G10" s="297" t="s">
        <v>448</v>
      </c>
      <c r="I10" s="305" t="s">
        <v>467</v>
      </c>
      <c r="J10" s="306" t="s">
        <v>450</v>
      </c>
      <c r="L10" s="307" t="s">
        <v>474</v>
      </c>
      <c r="M10" s="308" t="s">
        <v>207</v>
      </c>
    </row>
    <row r="11" spans="1:13">
      <c r="A11" s="295" t="s">
        <v>286</v>
      </c>
      <c r="B11" s="295" t="s">
        <v>292</v>
      </c>
      <c r="C11" s="295" t="s">
        <v>291</v>
      </c>
      <c r="D11" s="295" t="s">
        <v>286</v>
      </c>
      <c r="F11" s="296" t="s">
        <v>449</v>
      </c>
      <c r="G11" s="297" t="s">
        <v>450</v>
      </c>
      <c r="I11" s="302" t="s">
        <v>464</v>
      </c>
      <c r="J11" s="303"/>
      <c r="L11" s="307" t="s">
        <v>475</v>
      </c>
      <c r="M11" s="308" t="s">
        <v>208</v>
      </c>
    </row>
    <row r="12" spans="1:13">
      <c r="A12" s="295" t="s">
        <v>286</v>
      </c>
      <c r="B12" s="295" t="s">
        <v>294</v>
      </c>
      <c r="C12" s="295" t="s">
        <v>293</v>
      </c>
      <c r="D12" s="295" t="s">
        <v>286</v>
      </c>
      <c r="F12" s="296" t="s">
        <v>451</v>
      </c>
      <c r="G12" s="297" t="s">
        <v>452</v>
      </c>
      <c r="I12" s="305" t="s">
        <v>468</v>
      </c>
      <c r="J12" s="306" t="s">
        <v>452</v>
      </c>
      <c r="L12" s="307" t="s">
        <v>476</v>
      </c>
      <c r="M12" s="308" t="s">
        <v>209</v>
      </c>
    </row>
    <row r="13" spans="1:13">
      <c r="A13" s="295" t="s">
        <v>286</v>
      </c>
      <c r="B13" s="295" t="s">
        <v>296</v>
      </c>
      <c r="C13" s="295" t="s">
        <v>295</v>
      </c>
      <c r="D13" s="295" t="s">
        <v>286</v>
      </c>
      <c r="F13" s="296" t="s">
        <v>453</v>
      </c>
      <c r="G13" s="297" t="s">
        <v>454</v>
      </c>
      <c r="I13" s="305" t="s">
        <v>469</v>
      </c>
      <c r="J13" s="306" t="s">
        <v>454</v>
      </c>
      <c r="L13" s="307" t="s">
        <v>477</v>
      </c>
      <c r="M13" s="308" t="s">
        <v>210</v>
      </c>
    </row>
    <row r="14" spans="1:13">
      <c r="A14" s="295" t="s">
        <v>286</v>
      </c>
      <c r="B14" s="295" t="s">
        <v>298</v>
      </c>
      <c r="C14" s="295" t="s">
        <v>297</v>
      </c>
      <c r="D14" s="295" t="s">
        <v>286</v>
      </c>
      <c r="F14" s="296" t="s">
        <v>455</v>
      </c>
      <c r="G14" s="297" t="s">
        <v>456</v>
      </c>
      <c r="I14" s="305" t="s">
        <v>466</v>
      </c>
      <c r="J14" s="306" t="s">
        <v>448</v>
      </c>
      <c r="L14" s="307" t="s">
        <v>478</v>
      </c>
      <c r="M14" s="308" t="s">
        <v>223</v>
      </c>
    </row>
    <row r="15" spans="1:13">
      <c r="A15" s="295" t="s">
        <v>299</v>
      </c>
      <c r="B15" s="295" t="s">
        <v>300</v>
      </c>
      <c r="C15" s="295" t="s">
        <v>147</v>
      </c>
      <c r="D15" s="295" t="s">
        <v>299</v>
      </c>
      <c r="F15" s="296" t="s">
        <v>457</v>
      </c>
      <c r="G15" s="297" t="s">
        <v>458</v>
      </c>
      <c r="L15" s="307" t="s">
        <v>479</v>
      </c>
      <c r="M15" s="308" t="s">
        <v>211</v>
      </c>
    </row>
    <row r="16" spans="1:13">
      <c r="A16" s="295" t="s">
        <v>299</v>
      </c>
      <c r="B16" s="295" t="s">
        <v>301</v>
      </c>
      <c r="C16" s="295" t="s">
        <v>148</v>
      </c>
      <c r="D16" s="295" t="s">
        <v>299</v>
      </c>
      <c r="F16" s="296" t="s">
        <v>459</v>
      </c>
      <c r="G16" s="297" t="s">
        <v>460</v>
      </c>
      <c r="I16" s="305" t="s">
        <v>470</v>
      </c>
      <c r="J16" s="306" t="s">
        <v>456</v>
      </c>
      <c r="L16" s="307" t="s">
        <v>481</v>
      </c>
      <c r="M16" s="308" t="s">
        <v>480</v>
      </c>
    </row>
    <row r="17" spans="1:13" ht="15.75" thickBot="1">
      <c r="A17" s="295" t="s">
        <v>299</v>
      </c>
      <c r="B17" s="295" t="s">
        <v>302</v>
      </c>
      <c r="C17" s="295" t="s">
        <v>149</v>
      </c>
      <c r="D17" s="295" t="s">
        <v>299</v>
      </c>
      <c r="F17" s="298" t="s">
        <v>461</v>
      </c>
      <c r="G17" s="299" t="s">
        <v>462</v>
      </c>
      <c r="I17" s="305" t="s">
        <v>466</v>
      </c>
      <c r="J17" s="306" t="s">
        <v>448</v>
      </c>
      <c r="L17" s="307" t="s">
        <v>482</v>
      </c>
      <c r="M17" s="308" t="s">
        <v>212</v>
      </c>
    </row>
    <row r="18" spans="1:13">
      <c r="A18" s="295" t="s">
        <v>299</v>
      </c>
      <c r="B18" s="295" t="s">
        <v>303</v>
      </c>
      <c r="C18" s="295" t="s">
        <v>150</v>
      </c>
      <c r="D18" s="295" t="s">
        <v>299</v>
      </c>
      <c r="L18" s="307" t="s">
        <v>483</v>
      </c>
      <c r="M18" s="308" t="s">
        <v>213</v>
      </c>
    </row>
    <row r="19" spans="1:13">
      <c r="A19" s="295" t="s">
        <v>299</v>
      </c>
      <c r="B19" s="295" t="s">
        <v>304</v>
      </c>
      <c r="C19" s="295" t="s">
        <v>206</v>
      </c>
      <c r="D19" s="295" t="s">
        <v>299</v>
      </c>
      <c r="I19" s="305" t="s">
        <v>471</v>
      </c>
      <c r="J19" s="306" t="s">
        <v>452</v>
      </c>
      <c r="L19" s="307" t="s">
        <v>484</v>
      </c>
      <c r="M19" s="308" t="s">
        <v>214</v>
      </c>
    </row>
    <row r="20" spans="1:13">
      <c r="A20" s="295" t="s">
        <v>299</v>
      </c>
      <c r="B20" s="295" t="s">
        <v>305</v>
      </c>
      <c r="C20" s="295" t="s">
        <v>151</v>
      </c>
      <c r="D20" s="295" t="s">
        <v>299</v>
      </c>
      <c r="I20" s="302" t="s">
        <v>464</v>
      </c>
      <c r="J20" s="303"/>
      <c r="L20" s="307" t="s">
        <v>486</v>
      </c>
      <c r="M20" s="308" t="s">
        <v>485</v>
      </c>
    </row>
    <row r="21" spans="1:13">
      <c r="A21" s="295" t="s">
        <v>299</v>
      </c>
      <c r="B21" s="295" t="s">
        <v>306</v>
      </c>
      <c r="C21" s="295" t="s">
        <v>152</v>
      </c>
      <c r="D21" s="295" t="s">
        <v>299</v>
      </c>
      <c r="I21" s="304" t="s">
        <v>464</v>
      </c>
      <c r="J21" s="304"/>
      <c r="L21" s="307" t="s">
        <v>488</v>
      </c>
      <c r="M21" s="308" t="s">
        <v>487</v>
      </c>
    </row>
    <row r="22" spans="1:13">
      <c r="A22" s="295" t="s">
        <v>299</v>
      </c>
      <c r="B22" s="295" t="s">
        <v>308</v>
      </c>
      <c r="C22" s="295" t="s">
        <v>307</v>
      </c>
      <c r="D22" s="295" t="s">
        <v>299</v>
      </c>
      <c r="I22" s="302" t="s">
        <v>464</v>
      </c>
      <c r="J22" s="303"/>
      <c r="L22" s="307" t="s">
        <v>489</v>
      </c>
      <c r="M22" s="308" t="s">
        <v>215</v>
      </c>
    </row>
    <row r="23" spans="1:13">
      <c r="A23" s="295" t="s">
        <v>299</v>
      </c>
      <c r="B23" s="295" t="s">
        <v>310</v>
      </c>
      <c r="C23" s="295" t="s">
        <v>309</v>
      </c>
      <c r="D23" s="295" t="s">
        <v>299</v>
      </c>
      <c r="I23" s="302" t="s">
        <v>464</v>
      </c>
      <c r="J23" s="303"/>
      <c r="L23" s="307" t="s">
        <v>491</v>
      </c>
      <c r="M23" s="308" t="s">
        <v>490</v>
      </c>
    </row>
    <row r="24" spans="1:13">
      <c r="A24" s="295" t="s">
        <v>299</v>
      </c>
      <c r="B24" s="295" t="s">
        <v>312</v>
      </c>
      <c r="C24" s="295" t="s">
        <v>311</v>
      </c>
      <c r="D24" s="295" t="s">
        <v>299</v>
      </c>
      <c r="I24" s="304" t="s">
        <v>464</v>
      </c>
      <c r="J24" s="304"/>
      <c r="L24" s="307" t="s">
        <v>492</v>
      </c>
      <c r="M24" s="308" t="s">
        <v>216</v>
      </c>
    </row>
    <row r="25" spans="1:13">
      <c r="A25" s="295" t="s">
        <v>299</v>
      </c>
      <c r="B25" s="295" t="s">
        <v>314</v>
      </c>
      <c r="C25" s="295" t="s">
        <v>313</v>
      </c>
      <c r="D25" s="295" t="s">
        <v>299</v>
      </c>
      <c r="L25" s="307" t="s">
        <v>493</v>
      </c>
      <c r="M25" s="308" t="s">
        <v>217</v>
      </c>
    </row>
    <row r="26" spans="1:13">
      <c r="A26" s="295" t="s">
        <v>299</v>
      </c>
      <c r="B26" s="295" t="s">
        <v>316</v>
      </c>
      <c r="C26" s="295" t="s">
        <v>315</v>
      </c>
      <c r="D26" s="295" t="s">
        <v>299</v>
      </c>
      <c r="L26" s="307" t="s">
        <v>494</v>
      </c>
      <c r="M26" s="308" t="s">
        <v>218</v>
      </c>
    </row>
    <row r="27" spans="1:13">
      <c r="A27" s="295" t="s">
        <v>299</v>
      </c>
      <c r="B27" s="295" t="s">
        <v>318</v>
      </c>
      <c r="C27" s="295" t="s">
        <v>317</v>
      </c>
      <c r="D27" s="295" t="s">
        <v>299</v>
      </c>
      <c r="L27" s="307" t="s">
        <v>496</v>
      </c>
      <c r="M27" s="308" t="s">
        <v>495</v>
      </c>
    </row>
    <row r="28" spans="1:13">
      <c r="A28" s="295" t="s">
        <v>299</v>
      </c>
      <c r="B28" s="295" t="s">
        <v>320</v>
      </c>
      <c r="C28" s="295" t="s">
        <v>319</v>
      </c>
      <c r="D28" s="295" t="s">
        <v>299</v>
      </c>
      <c r="L28" s="307" t="s">
        <v>498</v>
      </c>
      <c r="M28" s="308" t="s">
        <v>497</v>
      </c>
    </row>
    <row r="29" spans="1:13">
      <c r="A29" s="295" t="s">
        <v>299</v>
      </c>
      <c r="B29" s="295" t="s">
        <v>322</v>
      </c>
      <c r="C29" s="295" t="s">
        <v>321</v>
      </c>
      <c r="D29" s="295" t="s">
        <v>299</v>
      </c>
      <c r="L29" s="307" t="s">
        <v>500</v>
      </c>
      <c r="M29" s="308" t="s">
        <v>499</v>
      </c>
    </row>
    <row r="30" spans="1:13">
      <c r="A30" s="295" t="s">
        <v>299</v>
      </c>
      <c r="B30" s="295" t="s">
        <v>324</v>
      </c>
      <c r="C30" s="295" t="s">
        <v>323</v>
      </c>
      <c r="D30" s="295" t="s">
        <v>299</v>
      </c>
      <c r="L30" s="307" t="s">
        <v>502</v>
      </c>
      <c r="M30" s="308" t="s">
        <v>501</v>
      </c>
    </row>
    <row r="31" spans="1:13">
      <c r="A31" s="295" t="s">
        <v>299</v>
      </c>
      <c r="B31" s="295" t="s">
        <v>326</v>
      </c>
      <c r="C31" s="295" t="s">
        <v>325</v>
      </c>
      <c r="D31" s="295" t="s">
        <v>299</v>
      </c>
      <c r="L31" s="307" t="s">
        <v>504</v>
      </c>
      <c r="M31" s="308" t="s">
        <v>503</v>
      </c>
    </row>
    <row r="32" spans="1:13">
      <c r="A32" s="295" t="s">
        <v>299</v>
      </c>
      <c r="B32" s="295" t="s">
        <v>328</v>
      </c>
      <c r="C32" s="295" t="s">
        <v>327</v>
      </c>
      <c r="D32" s="295" t="s">
        <v>299</v>
      </c>
      <c r="L32" s="307" t="s">
        <v>506</v>
      </c>
      <c r="M32" s="308" t="s">
        <v>505</v>
      </c>
    </row>
    <row r="33" spans="1:13">
      <c r="A33" s="295" t="s">
        <v>299</v>
      </c>
      <c r="B33" s="295" t="s">
        <v>330</v>
      </c>
      <c r="C33" s="295" t="s">
        <v>329</v>
      </c>
      <c r="D33" s="295" t="s">
        <v>299</v>
      </c>
      <c r="L33" s="307" t="s">
        <v>508</v>
      </c>
      <c r="M33" s="308" t="s">
        <v>507</v>
      </c>
    </row>
    <row r="34" spans="1:13">
      <c r="A34" s="295" t="s">
        <v>331</v>
      </c>
      <c r="B34" s="295" t="s">
        <v>332</v>
      </c>
      <c r="C34" s="295" t="s">
        <v>153</v>
      </c>
      <c r="D34" s="295" t="s">
        <v>331</v>
      </c>
      <c r="L34" s="307" t="s">
        <v>509</v>
      </c>
      <c r="M34" s="308" t="s">
        <v>219</v>
      </c>
    </row>
    <row r="35" spans="1:13">
      <c r="A35" s="295" t="s">
        <v>331</v>
      </c>
      <c r="B35" s="295" t="s">
        <v>333</v>
      </c>
      <c r="C35" s="295" t="s">
        <v>154</v>
      </c>
      <c r="D35" s="295" t="s">
        <v>331</v>
      </c>
      <c r="L35" s="307" t="s">
        <v>510</v>
      </c>
      <c r="M35" s="308" t="s">
        <v>220</v>
      </c>
    </row>
    <row r="36" spans="1:13">
      <c r="A36" s="295" t="s">
        <v>331</v>
      </c>
      <c r="B36" s="295" t="s">
        <v>334</v>
      </c>
      <c r="C36" s="295" t="s">
        <v>155</v>
      </c>
      <c r="D36" s="295" t="s">
        <v>331</v>
      </c>
      <c r="L36" s="307" t="s">
        <v>511</v>
      </c>
      <c r="M36" s="308" t="s">
        <v>238</v>
      </c>
    </row>
    <row r="37" spans="1:13">
      <c r="A37" s="295" t="s">
        <v>331</v>
      </c>
      <c r="B37" s="295" t="s">
        <v>335</v>
      </c>
      <c r="C37" s="295" t="s">
        <v>156</v>
      </c>
      <c r="D37" s="295" t="s">
        <v>331</v>
      </c>
      <c r="L37" s="307" t="s">
        <v>512</v>
      </c>
      <c r="M37" s="308" t="s">
        <v>237</v>
      </c>
    </row>
    <row r="38" spans="1:13">
      <c r="A38" s="295" t="s">
        <v>331</v>
      </c>
      <c r="B38" s="295" t="s">
        <v>337</v>
      </c>
      <c r="C38" s="295" t="s">
        <v>336</v>
      </c>
      <c r="D38" s="295" t="s">
        <v>331</v>
      </c>
      <c r="L38" s="307" t="s">
        <v>513</v>
      </c>
      <c r="M38" s="308" t="s">
        <v>239</v>
      </c>
    </row>
    <row r="39" spans="1:13">
      <c r="A39" s="295" t="s">
        <v>331</v>
      </c>
      <c r="B39" s="295" t="s">
        <v>339</v>
      </c>
      <c r="C39" s="295" t="s">
        <v>338</v>
      </c>
      <c r="D39" s="295" t="s">
        <v>331</v>
      </c>
      <c r="L39" s="307" t="s">
        <v>514</v>
      </c>
      <c r="M39" s="308" t="s">
        <v>240</v>
      </c>
    </row>
    <row r="40" spans="1:13">
      <c r="A40" s="295" t="s">
        <v>331</v>
      </c>
      <c r="B40" s="295" t="s">
        <v>341</v>
      </c>
      <c r="C40" s="295" t="s">
        <v>340</v>
      </c>
      <c r="D40" s="295" t="s">
        <v>331</v>
      </c>
      <c r="L40" s="307" t="s">
        <v>515</v>
      </c>
      <c r="M40" s="308" t="s">
        <v>241</v>
      </c>
    </row>
    <row r="41" spans="1:13">
      <c r="A41" s="295" t="s">
        <v>331</v>
      </c>
      <c r="B41" s="295" t="s">
        <v>343</v>
      </c>
      <c r="C41" s="295" t="s">
        <v>342</v>
      </c>
      <c r="D41" s="295" t="s">
        <v>331</v>
      </c>
      <c r="L41" s="307" t="s">
        <v>260</v>
      </c>
      <c r="M41" s="308" t="s">
        <v>259</v>
      </c>
    </row>
    <row r="42" spans="1:13">
      <c r="A42" s="295" t="s">
        <v>331</v>
      </c>
      <c r="B42" s="295" t="s">
        <v>345</v>
      </c>
      <c r="C42" s="295" t="s">
        <v>344</v>
      </c>
      <c r="D42" s="295" t="s">
        <v>331</v>
      </c>
      <c r="L42" s="307" t="s">
        <v>262</v>
      </c>
      <c r="M42" s="308" t="s">
        <v>261</v>
      </c>
    </row>
    <row r="43" spans="1:13">
      <c r="A43" s="295" t="s">
        <v>331</v>
      </c>
      <c r="B43" s="295" t="s">
        <v>347</v>
      </c>
      <c r="C43" s="295" t="s">
        <v>346</v>
      </c>
      <c r="D43" s="295" t="s">
        <v>331</v>
      </c>
      <c r="L43" s="307" t="s">
        <v>264</v>
      </c>
      <c r="M43" s="308" t="s">
        <v>263</v>
      </c>
    </row>
    <row r="44" spans="1:13">
      <c r="A44" s="295" t="s">
        <v>331</v>
      </c>
      <c r="B44" s="295" t="s">
        <v>351</v>
      </c>
      <c r="C44" s="295" t="s">
        <v>350</v>
      </c>
      <c r="D44" s="295" t="s">
        <v>331</v>
      </c>
      <c r="L44" s="307" t="s">
        <v>265</v>
      </c>
      <c r="M44" s="308" t="s">
        <v>516</v>
      </c>
    </row>
    <row r="45" spans="1:13">
      <c r="A45" s="295" t="s">
        <v>352</v>
      </c>
      <c r="B45" s="295" t="s">
        <v>353</v>
      </c>
      <c r="C45" s="295" t="s">
        <v>157</v>
      </c>
      <c r="D45" s="295" t="s">
        <v>352</v>
      </c>
      <c r="L45" s="307" t="s">
        <v>517</v>
      </c>
      <c r="M45" s="308" t="s">
        <v>242</v>
      </c>
    </row>
    <row r="46" spans="1:13">
      <c r="A46" s="295" t="s">
        <v>352</v>
      </c>
      <c r="B46" s="295" t="s">
        <v>354</v>
      </c>
      <c r="C46" s="295" t="s">
        <v>158</v>
      </c>
      <c r="D46" s="295" t="s">
        <v>352</v>
      </c>
      <c r="L46" s="307" t="s">
        <v>518</v>
      </c>
      <c r="M46" s="308" t="s">
        <v>243</v>
      </c>
    </row>
    <row r="47" spans="1:13">
      <c r="A47" s="295" t="s">
        <v>352</v>
      </c>
      <c r="B47" s="295" t="s">
        <v>355</v>
      </c>
      <c r="C47" s="295" t="s">
        <v>159</v>
      </c>
      <c r="D47" s="295" t="s">
        <v>352</v>
      </c>
      <c r="L47" s="307" t="s">
        <v>519</v>
      </c>
      <c r="M47" s="308" t="s">
        <v>221</v>
      </c>
    </row>
    <row r="48" spans="1:13">
      <c r="A48" s="295" t="s">
        <v>352</v>
      </c>
      <c r="B48" s="295" t="s">
        <v>356</v>
      </c>
      <c r="C48" s="295" t="s">
        <v>160</v>
      </c>
      <c r="D48" s="295" t="s">
        <v>352</v>
      </c>
      <c r="L48" s="307" t="s">
        <v>520</v>
      </c>
      <c r="M48" s="308" t="s">
        <v>244</v>
      </c>
    </row>
    <row r="49" spans="1:13">
      <c r="A49" s="295" t="s">
        <v>352</v>
      </c>
      <c r="B49" s="295" t="s">
        <v>357</v>
      </c>
      <c r="C49" s="295" t="s">
        <v>161</v>
      </c>
      <c r="D49" s="295" t="s">
        <v>352</v>
      </c>
      <c r="L49" s="307" t="s">
        <v>521</v>
      </c>
      <c r="M49" s="308" t="s">
        <v>222</v>
      </c>
    </row>
    <row r="50" spans="1:13">
      <c r="A50" s="295" t="s">
        <v>352</v>
      </c>
      <c r="B50" s="295" t="s">
        <v>348</v>
      </c>
      <c r="C50" s="295" t="s">
        <v>162</v>
      </c>
      <c r="D50" s="295" t="s">
        <v>352</v>
      </c>
      <c r="L50" s="307" t="s">
        <v>523</v>
      </c>
      <c r="M50" s="308" t="s">
        <v>522</v>
      </c>
    </row>
    <row r="51" spans="1:13">
      <c r="A51" s="295" t="s">
        <v>352</v>
      </c>
      <c r="B51" s="295" t="s">
        <v>359</v>
      </c>
      <c r="C51" s="295" t="s">
        <v>358</v>
      </c>
      <c r="D51" s="295" t="s">
        <v>352</v>
      </c>
      <c r="L51" s="307" t="s">
        <v>525</v>
      </c>
      <c r="M51" s="308" t="s">
        <v>524</v>
      </c>
    </row>
    <row r="52" spans="1:13">
      <c r="A52" s="295" t="s">
        <v>352</v>
      </c>
      <c r="B52" s="295" t="s">
        <v>361</v>
      </c>
      <c r="C52" s="295" t="s">
        <v>360</v>
      </c>
      <c r="D52" s="295" t="s">
        <v>352</v>
      </c>
      <c r="L52" s="307" t="s">
        <v>527</v>
      </c>
      <c r="M52" s="308" t="s">
        <v>526</v>
      </c>
    </row>
    <row r="53" spans="1:13">
      <c r="A53" s="295" t="s">
        <v>352</v>
      </c>
      <c r="B53" s="295" t="s">
        <v>349</v>
      </c>
      <c r="C53" s="295" t="s">
        <v>362</v>
      </c>
      <c r="D53" s="295" t="s">
        <v>352</v>
      </c>
      <c r="L53" s="307" t="s">
        <v>529</v>
      </c>
      <c r="M53" s="308" t="s">
        <v>528</v>
      </c>
    </row>
    <row r="54" spans="1:13">
      <c r="A54" s="295" t="s">
        <v>363</v>
      </c>
      <c r="B54" s="295" t="s">
        <v>364</v>
      </c>
      <c r="C54" s="295" t="s">
        <v>165</v>
      </c>
      <c r="D54" s="295" t="s">
        <v>363</v>
      </c>
      <c r="L54" s="307" t="s">
        <v>531</v>
      </c>
      <c r="M54" s="308" t="s">
        <v>530</v>
      </c>
    </row>
    <row r="55" spans="1:13">
      <c r="A55" s="295" t="s">
        <v>365</v>
      </c>
      <c r="B55" s="295" t="s">
        <v>366</v>
      </c>
      <c r="C55" s="295" t="s">
        <v>166</v>
      </c>
      <c r="D55" s="295" t="s">
        <v>365</v>
      </c>
      <c r="L55" s="307" t="s">
        <v>533</v>
      </c>
      <c r="M55" s="308" t="s">
        <v>532</v>
      </c>
    </row>
    <row r="56" spans="1:13">
      <c r="A56" s="295" t="s">
        <v>367</v>
      </c>
      <c r="B56" s="295" t="s">
        <v>368</v>
      </c>
      <c r="C56" s="295" t="s">
        <v>169</v>
      </c>
      <c r="D56" s="295" t="s">
        <v>367</v>
      </c>
      <c r="L56" s="307" t="s">
        <v>535</v>
      </c>
      <c r="M56" s="308" t="s">
        <v>534</v>
      </c>
    </row>
    <row r="57" spans="1:13">
      <c r="A57" s="295" t="s">
        <v>369</v>
      </c>
      <c r="B57" s="295" t="s">
        <v>371</v>
      </c>
      <c r="C57" s="295" t="s">
        <v>370</v>
      </c>
      <c r="D57" s="295" t="s">
        <v>369</v>
      </c>
      <c r="L57" s="307" t="s">
        <v>537</v>
      </c>
      <c r="M57" s="308" t="s">
        <v>536</v>
      </c>
    </row>
    <row r="58" spans="1:13">
      <c r="A58" s="295" t="s">
        <v>369</v>
      </c>
      <c r="B58" s="295" t="s">
        <v>373</v>
      </c>
      <c r="C58" s="295" t="s">
        <v>372</v>
      </c>
      <c r="D58" s="295" t="s">
        <v>369</v>
      </c>
      <c r="L58" s="307" t="s">
        <v>539</v>
      </c>
      <c r="M58" s="308" t="s">
        <v>538</v>
      </c>
    </row>
    <row r="59" spans="1:13">
      <c r="A59" s="295" t="s">
        <v>369</v>
      </c>
      <c r="B59" s="295" t="s">
        <v>375</v>
      </c>
      <c r="C59" s="295" t="s">
        <v>374</v>
      </c>
      <c r="D59" s="295" t="s">
        <v>369</v>
      </c>
      <c r="L59" s="307" t="s">
        <v>541</v>
      </c>
      <c r="M59" s="308" t="s">
        <v>540</v>
      </c>
    </row>
    <row r="60" spans="1:13">
      <c r="A60" s="295" t="s">
        <v>369</v>
      </c>
      <c r="B60" s="295" t="s">
        <v>377</v>
      </c>
      <c r="C60" s="295" t="s">
        <v>376</v>
      </c>
      <c r="D60" s="295" t="s">
        <v>369</v>
      </c>
      <c r="L60" s="307" t="s">
        <v>543</v>
      </c>
      <c r="M60" s="308" t="s">
        <v>542</v>
      </c>
    </row>
    <row r="61" spans="1:13">
      <c r="A61" s="295" t="s">
        <v>369</v>
      </c>
      <c r="B61" s="295" t="s">
        <v>379</v>
      </c>
      <c r="C61" s="295" t="s">
        <v>378</v>
      </c>
      <c r="D61" s="295" t="s">
        <v>369</v>
      </c>
      <c r="L61" s="307" t="s">
        <v>545</v>
      </c>
      <c r="M61" s="308" t="s">
        <v>544</v>
      </c>
    </row>
    <row r="62" spans="1:13">
      <c r="A62" s="295" t="s">
        <v>369</v>
      </c>
      <c r="B62" s="295" t="s">
        <v>381</v>
      </c>
      <c r="C62" s="295" t="s">
        <v>380</v>
      </c>
      <c r="D62" s="295" t="s">
        <v>369</v>
      </c>
      <c r="L62" s="307" t="s">
        <v>547</v>
      </c>
      <c r="M62" s="308" t="s">
        <v>546</v>
      </c>
    </row>
    <row r="63" spans="1:13">
      <c r="A63" s="295" t="s">
        <v>382</v>
      </c>
      <c r="B63" s="295" t="s">
        <v>383</v>
      </c>
      <c r="C63" s="295" t="s">
        <v>170</v>
      </c>
      <c r="D63" s="295" t="s">
        <v>382</v>
      </c>
      <c r="L63" s="307" t="s">
        <v>549</v>
      </c>
      <c r="M63" s="308" t="s">
        <v>548</v>
      </c>
    </row>
    <row r="64" spans="1:13">
      <c r="A64" s="295" t="s">
        <v>382</v>
      </c>
      <c r="B64" s="295" t="s">
        <v>384</v>
      </c>
      <c r="C64" s="295" t="s">
        <v>171</v>
      </c>
      <c r="D64" s="295" t="s">
        <v>382</v>
      </c>
      <c r="L64" s="307" t="s">
        <v>551</v>
      </c>
      <c r="M64" s="308" t="s">
        <v>550</v>
      </c>
    </row>
    <row r="65" spans="1:13">
      <c r="A65" s="295" t="s">
        <v>382</v>
      </c>
      <c r="B65" s="295" t="s">
        <v>385</v>
      </c>
      <c r="C65" s="295" t="s">
        <v>172</v>
      </c>
      <c r="D65" s="295" t="s">
        <v>382</v>
      </c>
      <c r="L65" s="307" t="s">
        <v>553</v>
      </c>
      <c r="M65" s="308" t="s">
        <v>552</v>
      </c>
    </row>
    <row r="66" spans="1:13">
      <c r="A66" s="295" t="s">
        <v>382</v>
      </c>
      <c r="B66" s="295" t="s">
        <v>386</v>
      </c>
      <c r="C66" s="295" t="s">
        <v>173</v>
      </c>
      <c r="D66" s="295" t="s">
        <v>382</v>
      </c>
      <c r="L66" s="307" t="s">
        <v>555</v>
      </c>
      <c r="M66" s="308" t="s">
        <v>554</v>
      </c>
    </row>
    <row r="67" spans="1:13">
      <c r="A67" s="295" t="s">
        <v>382</v>
      </c>
      <c r="B67" s="295" t="s">
        <v>387</v>
      </c>
      <c r="C67" s="295" t="s">
        <v>174</v>
      </c>
      <c r="D67" s="295" t="s">
        <v>382</v>
      </c>
      <c r="L67" s="307" t="s">
        <v>557</v>
      </c>
      <c r="M67" s="308" t="s">
        <v>556</v>
      </c>
    </row>
    <row r="68" spans="1:13">
      <c r="A68" s="295" t="s">
        <v>382</v>
      </c>
      <c r="B68" s="295" t="s">
        <v>388</v>
      </c>
      <c r="C68" s="295" t="s">
        <v>175</v>
      </c>
      <c r="D68" s="295" t="s">
        <v>382</v>
      </c>
      <c r="L68" s="307" t="s">
        <v>559</v>
      </c>
      <c r="M68" s="308" t="s">
        <v>558</v>
      </c>
    </row>
    <row r="69" spans="1:13">
      <c r="A69" s="295" t="s">
        <v>389</v>
      </c>
      <c r="B69" s="295" t="s">
        <v>390</v>
      </c>
      <c r="C69" s="295" t="s">
        <v>176</v>
      </c>
      <c r="D69" s="295" t="s">
        <v>389</v>
      </c>
      <c r="L69" s="307" t="s">
        <v>561</v>
      </c>
      <c r="M69" s="308" t="s">
        <v>560</v>
      </c>
    </row>
    <row r="70" spans="1:13">
      <c r="A70" s="295" t="s">
        <v>389</v>
      </c>
      <c r="B70" s="295" t="s">
        <v>391</v>
      </c>
      <c r="C70" s="295" t="s">
        <v>177</v>
      </c>
      <c r="D70" s="295" t="s">
        <v>389</v>
      </c>
      <c r="L70" s="307" t="s">
        <v>563</v>
      </c>
      <c r="M70" s="308" t="s">
        <v>562</v>
      </c>
    </row>
    <row r="71" spans="1:13">
      <c r="A71" s="295" t="s">
        <v>389</v>
      </c>
      <c r="B71" s="295" t="s">
        <v>392</v>
      </c>
      <c r="C71" s="295" t="s">
        <v>178</v>
      </c>
      <c r="D71" s="295" t="s">
        <v>389</v>
      </c>
      <c r="L71" s="307" t="s">
        <v>565</v>
      </c>
      <c r="M71" s="308" t="s">
        <v>564</v>
      </c>
    </row>
    <row r="72" spans="1:13">
      <c r="A72" s="295" t="s">
        <v>389</v>
      </c>
      <c r="B72" s="295" t="s">
        <v>393</v>
      </c>
      <c r="C72" s="295" t="s">
        <v>179</v>
      </c>
      <c r="D72" s="295" t="s">
        <v>389</v>
      </c>
      <c r="L72" s="307" t="s">
        <v>567</v>
      </c>
      <c r="M72" s="308" t="s">
        <v>566</v>
      </c>
    </row>
    <row r="73" spans="1:13">
      <c r="A73" s="295" t="s">
        <v>389</v>
      </c>
      <c r="B73" s="295" t="s">
        <v>394</v>
      </c>
      <c r="C73" s="295" t="s">
        <v>180</v>
      </c>
      <c r="D73" s="295" t="s">
        <v>389</v>
      </c>
      <c r="L73" s="307" t="s">
        <v>569</v>
      </c>
      <c r="M73" s="308" t="s">
        <v>568</v>
      </c>
    </row>
    <row r="74" spans="1:13">
      <c r="A74" s="295" t="s">
        <v>395</v>
      </c>
      <c r="B74" s="295" t="s">
        <v>396</v>
      </c>
      <c r="C74" s="295" t="s">
        <v>181</v>
      </c>
      <c r="D74" s="295" t="s">
        <v>395</v>
      </c>
      <c r="L74" s="307" t="s">
        <v>571</v>
      </c>
      <c r="M74" s="308" t="s">
        <v>570</v>
      </c>
    </row>
    <row r="75" spans="1:13">
      <c r="A75" s="295" t="s">
        <v>395</v>
      </c>
      <c r="B75" s="295" t="s">
        <v>397</v>
      </c>
      <c r="C75" s="295" t="s">
        <v>182</v>
      </c>
      <c r="D75" s="295" t="s">
        <v>395</v>
      </c>
      <c r="L75" s="307" t="s">
        <v>573</v>
      </c>
      <c r="M75" s="308" t="s">
        <v>572</v>
      </c>
    </row>
    <row r="76" spans="1:13">
      <c r="A76" s="295" t="s">
        <v>395</v>
      </c>
      <c r="B76" s="295" t="s">
        <v>398</v>
      </c>
      <c r="C76" s="295" t="s">
        <v>183</v>
      </c>
      <c r="D76" s="295" t="s">
        <v>395</v>
      </c>
      <c r="L76" s="307" t="s">
        <v>575</v>
      </c>
      <c r="M76" s="308" t="s">
        <v>574</v>
      </c>
    </row>
    <row r="77" spans="1:13">
      <c r="A77" s="295" t="s">
        <v>395</v>
      </c>
      <c r="B77" s="295" t="s">
        <v>399</v>
      </c>
      <c r="C77" s="295" t="s">
        <v>184</v>
      </c>
      <c r="D77" s="295" t="s">
        <v>395</v>
      </c>
      <c r="L77" s="307" t="s">
        <v>577</v>
      </c>
      <c r="M77" s="308" t="s">
        <v>576</v>
      </c>
    </row>
    <row r="78" spans="1:13">
      <c r="A78" s="295" t="s">
        <v>395</v>
      </c>
      <c r="B78" s="295" t="s">
        <v>400</v>
      </c>
      <c r="C78" s="295" t="s">
        <v>185</v>
      </c>
      <c r="D78" s="295" t="s">
        <v>395</v>
      </c>
      <c r="L78" s="307" t="s">
        <v>579</v>
      </c>
      <c r="M78" s="308" t="s">
        <v>578</v>
      </c>
    </row>
    <row r="79" spans="1:13">
      <c r="A79" s="295" t="s">
        <v>395</v>
      </c>
      <c r="B79" s="295" t="s">
        <v>401</v>
      </c>
      <c r="C79" s="295" t="s">
        <v>186</v>
      </c>
      <c r="D79" s="295" t="s">
        <v>395</v>
      </c>
      <c r="L79" s="307" t="s">
        <v>581</v>
      </c>
      <c r="M79" s="308" t="s">
        <v>580</v>
      </c>
    </row>
    <row r="80" spans="1:13">
      <c r="A80" s="295" t="s">
        <v>395</v>
      </c>
      <c r="B80" s="295" t="s">
        <v>402</v>
      </c>
      <c r="C80" s="295" t="s">
        <v>187</v>
      </c>
      <c r="D80" s="295" t="s">
        <v>395</v>
      </c>
      <c r="L80" s="307" t="s">
        <v>583</v>
      </c>
      <c r="M80" s="308" t="s">
        <v>582</v>
      </c>
    </row>
    <row r="81" spans="1:13">
      <c r="A81" s="295" t="s">
        <v>395</v>
      </c>
      <c r="B81" s="295" t="s">
        <v>403</v>
      </c>
      <c r="C81" s="295" t="s">
        <v>188</v>
      </c>
      <c r="D81" s="295" t="s">
        <v>395</v>
      </c>
      <c r="L81" s="307" t="s">
        <v>585</v>
      </c>
      <c r="M81" s="308" t="s">
        <v>584</v>
      </c>
    </row>
    <row r="82" spans="1:13">
      <c r="A82" s="295" t="s">
        <v>395</v>
      </c>
      <c r="B82" s="295" t="s">
        <v>404</v>
      </c>
      <c r="C82" s="295" t="s">
        <v>189</v>
      </c>
      <c r="D82" s="295" t="s">
        <v>395</v>
      </c>
      <c r="L82" s="307" t="s">
        <v>587</v>
      </c>
      <c r="M82" s="308" t="s">
        <v>586</v>
      </c>
    </row>
    <row r="83" spans="1:13">
      <c r="A83" s="295" t="s">
        <v>395</v>
      </c>
      <c r="B83" s="295" t="s">
        <v>405</v>
      </c>
      <c r="C83" s="295" t="s">
        <v>190</v>
      </c>
      <c r="D83" s="295" t="s">
        <v>395</v>
      </c>
      <c r="L83" s="307" t="s">
        <v>589</v>
      </c>
      <c r="M83" s="308" t="s">
        <v>588</v>
      </c>
    </row>
    <row r="84" spans="1:13">
      <c r="A84" s="295" t="s">
        <v>395</v>
      </c>
      <c r="B84" s="295" t="s">
        <v>406</v>
      </c>
      <c r="C84" s="295" t="s">
        <v>191</v>
      </c>
      <c r="D84" s="295" t="s">
        <v>395</v>
      </c>
      <c r="L84" s="307" t="s">
        <v>591</v>
      </c>
      <c r="M84" s="308" t="s">
        <v>590</v>
      </c>
    </row>
    <row r="85" spans="1:13">
      <c r="A85" s="295" t="s">
        <v>395</v>
      </c>
      <c r="B85" s="295" t="s">
        <v>407</v>
      </c>
      <c r="C85" s="295" t="s">
        <v>192</v>
      </c>
      <c r="D85" s="295" t="s">
        <v>395</v>
      </c>
      <c r="L85" s="307" t="s">
        <v>593</v>
      </c>
      <c r="M85" s="308" t="s">
        <v>592</v>
      </c>
    </row>
    <row r="86" spans="1:13">
      <c r="A86" s="295" t="s">
        <v>408</v>
      </c>
      <c r="B86" s="295" t="s">
        <v>409</v>
      </c>
      <c r="C86" s="295" t="s">
        <v>193</v>
      </c>
      <c r="D86" s="295" t="s">
        <v>408</v>
      </c>
      <c r="L86" s="307" t="s">
        <v>595</v>
      </c>
      <c r="M86" s="308" t="s">
        <v>594</v>
      </c>
    </row>
    <row r="87" spans="1:13">
      <c r="A87" s="295" t="s">
        <v>410</v>
      </c>
      <c r="B87" s="295" t="s">
        <v>411</v>
      </c>
      <c r="C87" s="295" t="s">
        <v>194</v>
      </c>
      <c r="D87" s="295" t="s">
        <v>410</v>
      </c>
      <c r="L87" s="307" t="s">
        <v>597</v>
      </c>
      <c r="M87" s="308" t="s">
        <v>596</v>
      </c>
    </row>
    <row r="88" spans="1:13">
      <c r="A88" s="295" t="s">
        <v>410</v>
      </c>
      <c r="B88" s="295" t="s">
        <v>412</v>
      </c>
      <c r="C88" s="295" t="s">
        <v>195</v>
      </c>
      <c r="D88" s="295" t="s">
        <v>410</v>
      </c>
      <c r="L88" s="307" t="s">
        <v>599</v>
      </c>
      <c r="M88" s="308" t="s">
        <v>598</v>
      </c>
    </row>
    <row r="89" spans="1:13">
      <c r="A89" s="295" t="s">
        <v>410</v>
      </c>
      <c r="B89" s="295" t="s">
        <v>413</v>
      </c>
      <c r="C89" s="295" t="s">
        <v>196</v>
      </c>
      <c r="D89" s="295" t="s">
        <v>410</v>
      </c>
      <c r="L89" s="307" t="s">
        <v>601</v>
      </c>
      <c r="M89" s="308" t="s">
        <v>600</v>
      </c>
    </row>
    <row r="90" spans="1:13">
      <c r="A90" s="295" t="s">
        <v>410</v>
      </c>
      <c r="B90" s="295" t="s">
        <v>414</v>
      </c>
      <c r="C90" s="295" t="s">
        <v>197</v>
      </c>
      <c r="D90" s="295" t="s">
        <v>410</v>
      </c>
      <c r="L90" s="307" t="s">
        <v>603</v>
      </c>
      <c r="M90" s="308" t="s">
        <v>602</v>
      </c>
    </row>
    <row r="91" spans="1:13">
      <c r="A91" s="295" t="s">
        <v>410</v>
      </c>
      <c r="B91" s="295" t="s">
        <v>415</v>
      </c>
      <c r="C91" s="295" t="s">
        <v>198</v>
      </c>
      <c r="D91" s="295" t="s">
        <v>410</v>
      </c>
      <c r="L91" s="307" t="s">
        <v>605</v>
      </c>
      <c r="M91" s="308" t="s">
        <v>604</v>
      </c>
    </row>
    <row r="92" spans="1:13">
      <c r="A92" s="295" t="s">
        <v>410</v>
      </c>
      <c r="B92" s="295" t="s">
        <v>416</v>
      </c>
      <c r="C92" s="295" t="s">
        <v>199</v>
      </c>
      <c r="D92" s="295" t="s">
        <v>410</v>
      </c>
      <c r="L92" s="307" t="s">
        <v>607</v>
      </c>
      <c r="M92" s="308" t="s">
        <v>606</v>
      </c>
    </row>
    <row r="93" spans="1:13">
      <c r="A93" s="295" t="s">
        <v>410</v>
      </c>
      <c r="B93" s="295" t="s">
        <v>418</v>
      </c>
      <c r="C93" s="295" t="s">
        <v>417</v>
      </c>
      <c r="D93" s="295" t="s">
        <v>410</v>
      </c>
      <c r="L93" s="307" t="s">
        <v>609</v>
      </c>
      <c r="M93" s="308" t="s">
        <v>608</v>
      </c>
    </row>
    <row r="94" spans="1:13">
      <c r="A94" s="295" t="s">
        <v>419</v>
      </c>
      <c r="B94" s="295" t="s">
        <v>420</v>
      </c>
      <c r="C94" s="295" t="s">
        <v>200</v>
      </c>
      <c r="D94" s="295" t="s">
        <v>419</v>
      </c>
      <c r="L94" s="307" t="s">
        <v>611</v>
      </c>
      <c r="M94" s="308" t="s">
        <v>610</v>
      </c>
    </row>
    <row r="95" spans="1:13">
      <c r="A95" s="295" t="s">
        <v>419</v>
      </c>
      <c r="B95" s="295" t="s">
        <v>421</v>
      </c>
      <c r="C95" s="295" t="s">
        <v>201</v>
      </c>
      <c r="D95" s="295" t="s">
        <v>419</v>
      </c>
      <c r="L95" s="307" t="s">
        <v>613</v>
      </c>
      <c r="M95" s="308" t="s">
        <v>612</v>
      </c>
    </row>
    <row r="96" spans="1:13">
      <c r="A96" s="295" t="s">
        <v>419</v>
      </c>
      <c r="B96" s="295" t="s">
        <v>422</v>
      </c>
      <c r="C96" s="295" t="s">
        <v>202</v>
      </c>
      <c r="D96" s="295" t="s">
        <v>419</v>
      </c>
      <c r="L96" s="307" t="s">
        <v>615</v>
      </c>
      <c r="M96" s="308" t="s">
        <v>614</v>
      </c>
    </row>
    <row r="97" spans="1:13">
      <c r="A97" s="295" t="s">
        <v>419</v>
      </c>
      <c r="B97" s="295" t="s">
        <v>423</v>
      </c>
      <c r="C97" s="295" t="s">
        <v>203</v>
      </c>
      <c r="D97" s="295" t="s">
        <v>419</v>
      </c>
      <c r="L97" s="307" t="s">
        <v>617</v>
      </c>
      <c r="M97" s="308" t="s">
        <v>616</v>
      </c>
    </row>
    <row r="98" spans="1:13">
      <c r="A98" s="295" t="s">
        <v>419</v>
      </c>
      <c r="B98" s="295" t="s">
        <v>424</v>
      </c>
      <c r="C98" s="295" t="s">
        <v>204</v>
      </c>
      <c r="D98" s="295" t="s">
        <v>419</v>
      </c>
      <c r="L98" s="307" t="s">
        <v>619</v>
      </c>
      <c r="M98" s="308" t="s">
        <v>618</v>
      </c>
    </row>
    <row r="99" spans="1:13">
      <c r="B99" s="274"/>
      <c r="C99" s="274" t="s">
        <v>425</v>
      </c>
      <c r="L99" s="307" t="s">
        <v>622</v>
      </c>
      <c r="M99" s="308" t="s">
        <v>148</v>
      </c>
    </row>
    <row r="100" spans="1:13">
      <c r="B100" s="274" t="s">
        <v>427</v>
      </c>
      <c r="C100" s="274" t="s">
        <v>426</v>
      </c>
      <c r="L100" s="307" t="s">
        <v>623</v>
      </c>
      <c r="M100" s="308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624</v>
      </c>
      <c r="B2" t="s">
        <v>625</v>
      </c>
      <c r="C2" t="s">
        <v>626</v>
      </c>
      <c r="D2" t="s">
        <v>624</v>
      </c>
    </row>
    <row r="3" spans="1:4">
      <c r="A3" t="s">
        <v>627</v>
      </c>
      <c r="B3" t="s">
        <v>628</v>
      </c>
      <c r="C3">
        <v>6210020609</v>
      </c>
      <c r="D3" t="s">
        <v>627</v>
      </c>
    </row>
    <row r="4" spans="1:4">
      <c r="A4" t="s">
        <v>627</v>
      </c>
      <c r="B4" t="s">
        <v>629</v>
      </c>
      <c r="C4">
        <v>6210020602</v>
      </c>
      <c r="D4" t="s">
        <v>627</v>
      </c>
    </row>
    <row r="5" spans="1:4">
      <c r="A5" t="s">
        <v>627</v>
      </c>
      <c r="B5" t="s">
        <v>630</v>
      </c>
      <c r="C5">
        <v>6210020601</v>
      </c>
      <c r="D5" t="s">
        <v>627</v>
      </c>
    </row>
    <row r="6" spans="1:4">
      <c r="A6" t="s">
        <v>627</v>
      </c>
      <c r="B6" t="s">
        <v>631</v>
      </c>
      <c r="C6">
        <v>6210020605</v>
      </c>
      <c r="D6" t="s">
        <v>627</v>
      </c>
    </row>
    <row r="7" spans="1:4">
      <c r="A7" t="s">
        <v>627</v>
      </c>
      <c r="B7" t="s">
        <v>632</v>
      </c>
      <c r="C7">
        <v>6210020607</v>
      </c>
      <c r="D7" t="s">
        <v>627</v>
      </c>
    </row>
    <row r="8" spans="1:4">
      <c r="A8" t="s">
        <v>627</v>
      </c>
      <c r="B8" t="s">
        <v>633</v>
      </c>
      <c r="C8">
        <v>6210020608</v>
      </c>
      <c r="D8" t="s">
        <v>627</v>
      </c>
    </row>
    <row r="9" spans="1:4">
      <c r="A9" t="s">
        <v>627</v>
      </c>
      <c r="B9" t="s">
        <v>634</v>
      </c>
      <c r="C9">
        <v>6210020603</v>
      </c>
      <c r="D9" t="s">
        <v>627</v>
      </c>
    </row>
    <row r="10" spans="1:4">
      <c r="A10" t="s">
        <v>627</v>
      </c>
      <c r="B10" t="s">
        <v>635</v>
      </c>
      <c r="C10">
        <v>6210020604</v>
      </c>
      <c r="D10" t="s">
        <v>627</v>
      </c>
    </row>
    <row r="11" spans="1:4">
      <c r="A11" t="s">
        <v>627</v>
      </c>
      <c r="B11" t="s">
        <v>636</v>
      </c>
      <c r="C11">
        <v>6210020610</v>
      </c>
      <c r="D11" t="s">
        <v>627</v>
      </c>
    </row>
    <row r="12" spans="1:4">
      <c r="A12" t="s">
        <v>627</v>
      </c>
      <c r="B12" t="s">
        <v>637</v>
      </c>
      <c r="C12">
        <v>6210020606</v>
      </c>
      <c r="D12" t="s">
        <v>627</v>
      </c>
    </row>
    <row r="13" spans="1:4">
      <c r="A13" t="s">
        <v>627</v>
      </c>
      <c r="B13" t="s">
        <v>638</v>
      </c>
      <c r="C13">
        <v>6210100301</v>
      </c>
      <c r="D13" t="s">
        <v>627</v>
      </c>
    </row>
    <row r="14" spans="1:4">
      <c r="A14" t="s">
        <v>627</v>
      </c>
      <c r="B14" t="s">
        <v>639</v>
      </c>
      <c r="C14">
        <v>6210020902</v>
      </c>
      <c r="D14" t="s">
        <v>627</v>
      </c>
    </row>
    <row r="15" spans="1:4">
      <c r="A15" t="s">
        <v>627</v>
      </c>
      <c r="B15" t="s">
        <v>640</v>
      </c>
      <c r="C15">
        <v>6210020901</v>
      </c>
      <c r="D15" t="s">
        <v>627</v>
      </c>
    </row>
    <row r="16" spans="1:4">
      <c r="A16" t="s">
        <v>627</v>
      </c>
      <c r="B16" t="s">
        <v>641</v>
      </c>
      <c r="C16">
        <v>6210020101</v>
      </c>
      <c r="D16" t="s">
        <v>627</v>
      </c>
    </row>
    <row r="17" spans="1:4">
      <c r="A17" t="s">
        <v>627</v>
      </c>
      <c r="B17" t="s">
        <v>642</v>
      </c>
      <c r="C17">
        <v>6210021201</v>
      </c>
      <c r="D17" t="s">
        <v>627</v>
      </c>
    </row>
    <row r="18" spans="1:4">
      <c r="A18" t="s">
        <v>627</v>
      </c>
      <c r="B18" t="s">
        <v>643</v>
      </c>
      <c r="C18">
        <v>6210021202</v>
      </c>
      <c r="D18" t="s">
        <v>627</v>
      </c>
    </row>
    <row r="19" spans="1:4">
      <c r="A19" t="s">
        <v>627</v>
      </c>
      <c r="B19" t="s">
        <v>644</v>
      </c>
      <c r="C19">
        <v>6210021203</v>
      </c>
      <c r="D19" t="s">
        <v>627</v>
      </c>
    </row>
    <row r="20" spans="1:4">
      <c r="A20" t="s">
        <v>627</v>
      </c>
      <c r="B20" t="s">
        <v>645</v>
      </c>
      <c r="C20">
        <v>6210021204</v>
      </c>
      <c r="D20" t="s">
        <v>627</v>
      </c>
    </row>
    <row r="21" spans="1:4">
      <c r="A21" t="s">
        <v>627</v>
      </c>
      <c r="B21" t="s">
        <v>646</v>
      </c>
      <c r="C21">
        <v>6210022002</v>
      </c>
      <c r="D21" t="s">
        <v>627</v>
      </c>
    </row>
    <row r="22" spans="1:4">
      <c r="A22" t="s">
        <v>627</v>
      </c>
      <c r="B22" t="s">
        <v>647</v>
      </c>
      <c r="C22">
        <v>6210022001</v>
      </c>
      <c r="D22" t="s">
        <v>627</v>
      </c>
    </row>
    <row r="23" spans="1:4">
      <c r="A23" t="s">
        <v>627</v>
      </c>
      <c r="B23" t="s">
        <v>648</v>
      </c>
      <c r="C23">
        <v>6210022201</v>
      </c>
      <c r="D23" t="s">
        <v>627</v>
      </c>
    </row>
    <row r="24" spans="1:4">
      <c r="A24" t="s">
        <v>627</v>
      </c>
      <c r="B24" t="s">
        <v>649</v>
      </c>
      <c r="C24">
        <v>6210020501</v>
      </c>
      <c r="D24" t="s">
        <v>627</v>
      </c>
    </row>
    <row r="25" spans="1:4">
      <c r="A25" t="s">
        <v>627</v>
      </c>
      <c r="B25" t="s">
        <v>650</v>
      </c>
      <c r="C25">
        <v>6210020505</v>
      </c>
      <c r="D25" t="s">
        <v>627</v>
      </c>
    </row>
    <row r="26" spans="1:4">
      <c r="A26" t="s">
        <v>627</v>
      </c>
      <c r="B26" t="s">
        <v>651</v>
      </c>
      <c r="C26">
        <v>6210020503</v>
      </c>
      <c r="D26" t="s">
        <v>627</v>
      </c>
    </row>
    <row r="27" spans="1:4">
      <c r="A27" t="s">
        <v>627</v>
      </c>
      <c r="B27" t="s">
        <v>652</v>
      </c>
      <c r="C27">
        <v>6210100501</v>
      </c>
      <c r="D27" t="s">
        <v>627</v>
      </c>
    </row>
    <row r="28" spans="1:4">
      <c r="A28" t="s">
        <v>627</v>
      </c>
      <c r="B28" t="s">
        <v>653</v>
      </c>
      <c r="C28">
        <v>6210021601</v>
      </c>
      <c r="D28" t="s">
        <v>627</v>
      </c>
    </row>
    <row r="29" spans="1:4">
      <c r="A29" t="s">
        <v>627</v>
      </c>
      <c r="B29" t="s">
        <v>654</v>
      </c>
      <c r="C29">
        <v>6210021602</v>
      </c>
      <c r="D29" t="s">
        <v>627</v>
      </c>
    </row>
    <row r="30" spans="1:4">
      <c r="A30" t="s">
        <v>627</v>
      </c>
      <c r="B30" t="s">
        <v>655</v>
      </c>
      <c r="C30">
        <v>6210020202</v>
      </c>
      <c r="D30" t="s">
        <v>627</v>
      </c>
    </row>
    <row r="31" spans="1:4">
      <c r="A31" t="s">
        <v>627</v>
      </c>
      <c r="B31" t="s">
        <v>656</v>
      </c>
      <c r="C31">
        <v>6210020201</v>
      </c>
      <c r="D31" t="s">
        <v>627</v>
      </c>
    </row>
    <row r="32" spans="1:4">
      <c r="A32" t="s">
        <v>627</v>
      </c>
      <c r="B32" t="s">
        <v>657</v>
      </c>
      <c r="C32">
        <v>6210020203</v>
      </c>
      <c r="D32" t="s">
        <v>627</v>
      </c>
    </row>
    <row r="33" spans="1:4">
      <c r="A33" t="s">
        <v>627</v>
      </c>
      <c r="B33" t="s">
        <v>658</v>
      </c>
      <c r="C33">
        <v>6210080106</v>
      </c>
      <c r="D33" t="s">
        <v>627</v>
      </c>
    </row>
    <row r="34" spans="1:4">
      <c r="A34" t="s">
        <v>627</v>
      </c>
      <c r="B34" t="s">
        <v>659</v>
      </c>
      <c r="C34">
        <v>6210080108</v>
      </c>
      <c r="D34" t="s">
        <v>627</v>
      </c>
    </row>
    <row r="35" spans="1:4">
      <c r="A35" t="s">
        <v>627</v>
      </c>
      <c r="B35" t="s">
        <v>660</v>
      </c>
      <c r="C35">
        <v>6210080107</v>
      </c>
      <c r="D35" t="s">
        <v>627</v>
      </c>
    </row>
    <row r="36" spans="1:4">
      <c r="A36" t="s">
        <v>627</v>
      </c>
      <c r="B36" t="s">
        <v>661</v>
      </c>
      <c r="C36">
        <v>6210080101</v>
      </c>
      <c r="D36" t="s">
        <v>627</v>
      </c>
    </row>
    <row r="37" spans="1:4">
      <c r="A37" t="s">
        <v>627</v>
      </c>
      <c r="B37" t="s">
        <v>662</v>
      </c>
      <c r="C37">
        <v>6210080103</v>
      </c>
      <c r="D37" t="s">
        <v>627</v>
      </c>
    </row>
    <row r="38" spans="1:4">
      <c r="A38" t="s">
        <v>627</v>
      </c>
      <c r="B38" t="s">
        <v>663</v>
      </c>
      <c r="C38">
        <v>6210080102</v>
      </c>
      <c r="D38" t="s">
        <v>627</v>
      </c>
    </row>
    <row r="39" spans="1:4">
      <c r="A39" t="s">
        <v>627</v>
      </c>
      <c r="B39" t="s">
        <v>664</v>
      </c>
      <c r="C39">
        <v>6210080104</v>
      </c>
      <c r="D39" t="s">
        <v>627</v>
      </c>
    </row>
    <row r="40" spans="1:4">
      <c r="A40" t="s">
        <v>627</v>
      </c>
      <c r="B40" t="s">
        <v>665</v>
      </c>
      <c r="C40">
        <v>6210080105</v>
      </c>
      <c r="D40" t="s">
        <v>627</v>
      </c>
    </row>
    <row r="41" spans="1:4">
      <c r="A41" t="s">
        <v>627</v>
      </c>
      <c r="B41" t="s">
        <v>666</v>
      </c>
      <c r="C41">
        <v>6210021815</v>
      </c>
      <c r="D41" t="s">
        <v>627</v>
      </c>
    </row>
    <row r="42" spans="1:4">
      <c r="A42" t="s">
        <v>627</v>
      </c>
      <c r="B42" t="s">
        <v>667</v>
      </c>
      <c r="C42">
        <v>6210020709</v>
      </c>
      <c r="D42" t="s">
        <v>627</v>
      </c>
    </row>
    <row r="43" spans="1:4">
      <c r="A43" t="s">
        <v>627</v>
      </c>
      <c r="B43" t="s">
        <v>668</v>
      </c>
      <c r="C43">
        <v>6210020710</v>
      </c>
      <c r="D43" t="s">
        <v>627</v>
      </c>
    </row>
    <row r="44" spans="1:4">
      <c r="A44" t="s">
        <v>627</v>
      </c>
      <c r="B44" t="s">
        <v>669</v>
      </c>
      <c r="C44">
        <v>6210020702</v>
      </c>
      <c r="D44" t="s">
        <v>627</v>
      </c>
    </row>
    <row r="45" spans="1:4">
      <c r="A45" t="s">
        <v>627</v>
      </c>
      <c r="B45" t="s">
        <v>670</v>
      </c>
      <c r="C45">
        <v>6210020701</v>
      </c>
      <c r="D45" t="s">
        <v>627</v>
      </c>
    </row>
    <row r="46" spans="1:4">
      <c r="A46" t="s">
        <v>627</v>
      </c>
      <c r="B46" t="s">
        <v>671</v>
      </c>
      <c r="C46">
        <v>6210020705</v>
      </c>
      <c r="D46" t="s">
        <v>627</v>
      </c>
    </row>
    <row r="47" spans="1:4">
      <c r="A47" t="s">
        <v>627</v>
      </c>
      <c r="B47" t="s">
        <v>672</v>
      </c>
      <c r="C47">
        <v>6210020707</v>
      </c>
      <c r="D47" t="s">
        <v>627</v>
      </c>
    </row>
    <row r="48" spans="1:4">
      <c r="A48" t="s">
        <v>627</v>
      </c>
      <c r="B48" t="s">
        <v>673</v>
      </c>
      <c r="C48">
        <v>6210020708</v>
      </c>
      <c r="D48" t="s">
        <v>627</v>
      </c>
    </row>
    <row r="49" spans="1:4">
      <c r="A49" t="s">
        <v>627</v>
      </c>
      <c r="B49" t="s">
        <v>674</v>
      </c>
      <c r="C49">
        <v>6210020703</v>
      </c>
      <c r="D49" t="s">
        <v>627</v>
      </c>
    </row>
    <row r="50" spans="1:4">
      <c r="A50" t="s">
        <v>627</v>
      </c>
      <c r="B50" t="s">
        <v>675</v>
      </c>
      <c r="C50">
        <v>6210020704</v>
      </c>
      <c r="D50" t="s">
        <v>627</v>
      </c>
    </row>
    <row r="51" spans="1:4">
      <c r="A51" t="s">
        <v>627</v>
      </c>
      <c r="B51" t="s">
        <v>676</v>
      </c>
      <c r="C51">
        <v>6210020712</v>
      </c>
      <c r="D51" t="s">
        <v>627</v>
      </c>
    </row>
    <row r="52" spans="1:4">
      <c r="A52" t="s">
        <v>627</v>
      </c>
      <c r="B52" t="s">
        <v>677</v>
      </c>
      <c r="C52">
        <v>6210020711</v>
      </c>
      <c r="D52" t="s">
        <v>627</v>
      </c>
    </row>
    <row r="53" spans="1:4">
      <c r="A53" t="s">
        <v>627</v>
      </c>
      <c r="B53" t="s">
        <v>678</v>
      </c>
      <c r="C53">
        <v>6210020706</v>
      </c>
      <c r="D53" t="s">
        <v>627</v>
      </c>
    </row>
    <row r="54" spans="1:4">
      <c r="A54" t="s">
        <v>627</v>
      </c>
      <c r="B54" t="s">
        <v>679</v>
      </c>
      <c r="C54">
        <v>6210021801</v>
      </c>
      <c r="D54" t="s">
        <v>627</v>
      </c>
    </row>
    <row r="55" spans="1:4">
      <c r="A55" t="s">
        <v>627</v>
      </c>
      <c r="B55" t="s">
        <v>680</v>
      </c>
      <c r="C55">
        <v>6210021810</v>
      </c>
      <c r="D55" t="s">
        <v>627</v>
      </c>
    </row>
    <row r="56" spans="1:4">
      <c r="A56" t="s">
        <v>627</v>
      </c>
      <c r="B56" t="s">
        <v>681</v>
      </c>
      <c r="C56">
        <v>6210021802</v>
      </c>
      <c r="D56" t="s">
        <v>627</v>
      </c>
    </row>
    <row r="57" spans="1:4">
      <c r="A57" t="s">
        <v>627</v>
      </c>
      <c r="B57" t="s">
        <v>682</v>
      </c>
      <c r="C57">
        <v>6210021808</v>
      </c>
      <c r="D57" t="s">
        <v>627</v>
      </c>
    </row>
    <row r="58" spans="1:4">
      <c r="A58" t="s">
        <v>627</v>
      </c>
      <c r="B58" t="s">
        <v>683</v>
      </c>
      <c r="C58">
        <v>6210021803</v>
      </c>
      <c r="D58" t="s">
        <v>627</v>
      </c>
    </row>
    <row r="59" spans="1:4">
      <c r="A59" t="s">
        <v>627</v>
      </c>
      <c r="B59" t="s">
        <v>684</v>
      </c>
      <c r="C59">
        <v>6210021804</v>
      </c>
      <c r="D59" t="s">
        <v>627</v>
      </c>
    </row>
    <row r="60" spans="1:4">
      <c r="A60" t="s">
        <v>627</v>
      </c>
      <c r="B60" t="s">
        <v>685</v>
      </c>
      <c r="C60">
        <v>6210021809</v>
      </c>
      <c r="D60" t="s">
        <v>627</v>
      </c>
    </row>
    <row r="61" spans="1:4">
      <c r="A61" t="s">
        <v>627</v>
      </c>
      <c r="B61" t="s">
        <v>686</v>
      </c>
      <c r="C61">
        <v>6210021805</v>
      </c>
      <c r="D61" t="s">
        <v>627</v>
      </c>
    </row>
    <row r="62" spans="1:4">
      <c r="A62" t="s">
        <v>627</v>
      </c>
      <c r="B62" t="s">
        <v>687</v>
      </c>
      <c r="C62">
        <v>6210021814</v>
      </c>
      <c r="D62" t="s">
        <v>627</v>
      </c>
    </row>
    <row r="63" spans="1:4">
      <c r="A63" t="s">
        <v>627</v>
      </c>
      <c r="B63" t="s">
        <v>688</v>
      </c>
      <c r="C63">
        <v>6210021806</v>
      </c>
      <c r="D63" t="s">
        <v>627</v>
      </c>
    </row>
    <row r="64" spans="1:4">
      <c r="A64" t="s">
        <v>627</v>
      </c>
      <c r="B64" t="s">
        <v>689</v>
      </c>
      <c r="C64">
        <v>6210021807</v>
      </c>
      <c r="D64" t="s">
        <v>627</v>
      </c>
    </row>
    <row r="65" spans="1:4">
      <c r="A65" t="s">
        <v>627</v>
      </c>
      <c r="B65" t="s">
        <v>690</v>
      </c>
      <c r="C65">
        <v>6210021002</v>
      </c>
      <c r="D65" t="s">
        <v>627</v>
      </c>
    </row>
    <row r="66" spans="1:4">
      <c r="A66" t="s">
        <v>627</v>
      </c>
      <c r="B66" t="s">
        <v>691</v>
      </c>
      <c r="C66">
        <v>6210021001</v>
      </c>
      <c r="D66" t="s">
        <v>627</v>
      </c>
    </row>
    <row r="67" spans="1:4">
      <c r="A67" t="s">
        <v>627</v>
      </c>
      <c r="B67" t="s">
        <v>692</v>
      </c>
      <c r="C67">
        <v>6210021007</v>
      </c>
      <c r="D67" t="s">
        <v>627</v>
      </c>
    </row>
    <row r="68" spans="1:4">
      <c r="A68" t="s">
        <v>627</v>
      </c>
      <c r="B68" t="s">
        <v>693</v>
      </c>
      <c r="C68">
        <v>6210021005</v>
      </c>
      <c r="D68" t="s">
        <v>627</v>
      </c>
    </row>
    <row r="69" spans="1:4">
      <c r="A69" t="s">
        <v>627</v>
      </c>
      <c r="B69" t="s">
        <v>694</v>
      </c>
      <c r="C69">
        <v>6210021006</v>
      </c>
      <c r="D69" t="s">
        <v>627</v>
      </c>
    </row>
    <row r="70" spans="1:4">
      <c r="A70" t="s">
        <v>627</v>
      </c>
      <c r="B70" t="s">
        <v>695</v>
      </c>
      <c r="C70">
        <v>6210021008</v>
      </c>
      <c r="D70" t="s">
        <v>627</v>
      </c>
    </row>
    <row r="71" spans="1:4">
      <c r="A71" t="s">
        <v>627</v>
      </c>
      <c r="B71" t="s">
        <v>696</v>
      </c>
      <c r="C71">
        <v>6210021004</v>
      </c>
      <c r="D71" t="s">
        <v>627</v>
      </c>
    </row>
    <row r="72" spans="1:4">
      <c r="A72" t="s">
        <v>627</v>
      </c>
      <c r="B72" t="s">
        <v>697</v>
      </c>
      <c r="C72">
        <v>6210021003</v>
      </c>
      <c r="D72" t="s">
        <v>627</v>
      </c>
    </row>
    <row r="73" spans="1:4">
      <c r="A73" t="s">
        <v>627</v>
      </c>
      <c r="B73" t="s">
        <v>698</v>
      </c>
      <c r="C73">
        <v>6210021301</v>
      </c>
      <c r="D73" t="s">
        <v>627</v>
      </c>
    </row>
    <row r="74" spans="1:4">
      <c r="A74" t="s">
        <v>627</v>
      </c>
      <c r="B74" t="s">
        <v>699</v>
      </c>
      <c r="C74">
        <v>6210020803</v>
      </c>
      <c r="D74" t="s">
        <v>627</v>
      </c>
    </row>
    <row r="75" spans="1:4">
      <c r="A75" t="s">
        <v>627</v>
      </c>
      <c r="B75" t="s">
        <v>700</v>
      </c>
      <c r="C75">
        <v>6210020802</v>
      </c>
      <c r="D75" t="s">
        <v>627</v>
      </c>
    </row>
    <row r="76" spans="1:4">
      <c r="A76" t="s">
        <v>627</v>
      </c>
      <c r="B76" t="s">
        <v>701</v>
      </c>
      <c r="C76">
        <v>6210020807</v>
      </c>
      <c r="D76" t="s">
        <v>627</v>
      </c>
    </row>
    <row r="77" spans="1:4">
      <c r="A77" t="s">
        <v>627</v>
      </c>
      <c r="B77" t="s">
        <v>702</v>
      </c>
      <c r="C77">
        <v>6210020804</v>
      </c>
      <c r="D77" t="s">
        <v>627</v>
      </c>
    </row>
    <row r="78" spans="1:4">
      <c r="A78" t="s">
        <v>627</v>
      </c>
      <c r="B78" t="s">
        <v>703</v>
      </c>
      <c r="C78">
        <v>6210020812</v>
      </c>
      <c r="D78" t="s">
        <v>627</v>
      </c>
    </row>
    <row r="79" spans="1:4">
      <c r="A79" t="s">
        <v>627</v>
      </c>
      <c r="B79" t="s">
        <v>704</v>
      </c>
      <c r="C79">
        <v>6210020801</v>
      </c>
      <c r="D79" t="s">
        <v>627</v>
      </c>
    </row>
    <row r="80" spans="1:4">
      <c r="A80" t="s">
        <v>627</v>
      </c>
      <c r="B80" t="s">
        <v>705</v>
      </c>
      <c r="C80">
        <v>6210020811</v>
      </c>
      <c r="D80" t="s">
        <v>627</v>
      </c>
    </row>
    <row r="81" spans="1:4">
      <c r="A81" t="s">
        <v>627</v>
      </c>
      <c r="B81" t="s">
        <v>706</v>
      </c>
      <c r="C81">
        <v>6210020814</v>
      </c>
      <c r="D81" t="s">
        <v>627</v>
      </c>
    </row>
    <row r="82" spans="1:4">
      <c r="A82" t="s">
        <v>627</v>
      </c>
      <c r="B82" t="s">
        <v>707</v>
      </c>
      <c r="C82">
        <v>6210020808</v>
      </c>
      <c r="D82" t="s">
        <v>627</v>
      </c>
    </row>
    <row r="83" spans="1:4">
      <c r="A83" t="s">
        <v>627</v>
      </c>
      <c r="B83" t="s">
        <v>708</v>
      </c>
      <c r="C83">
        <v>6210020809</v>
      </c>
      <c r="D83" t="s">
        <v>627</v>
      </c>
    </row>
    <row r="84" spans="1:4">
      <c r="A84" t="s">
        <v>627</v>
      </c>
      <c r="B84" t="s">
        <v>709</v>
      </c>
      <c r="C84">
        <v>6210020810</v>
      </c>
      <c r="D84" t="s">
        <v>627</v>
      </c>
    </row>
    <row r="85" spans="1:4">
      <c r="A85" t="s">
        <v>627</v>
      </c>
      <c r="B85" t="s">
        <v>710</v>
      </c>
      <c r="C85">
        <v>6210020806</v>
      </c>
      <c r="D85" t="s">
        <v>627</v>
      </c>
    </row>
    <row r="86" spans="1:4">
      <c r="A86" t="s">
        <v>627</v>
      </c>
      <c r="B86" t="s">
        <v>711</v>
      </c>
      <c r="C86">
        <v>6210020805</v>
      </c>
      <c r="D86" t="s">
        <v>627</v>
      </c>
    </row>
    <row r="87" spans="1:4">
      <c r="A87" t="s">
        <v>627</v>
      </c>
      <c r="B87" t="s">
        <v>712</v>
      </c>
      <c r="C87">
        <v>6210020813</v>
      </c>
      <c r="D87" t="s">
        <v>627</v>
      </c>
    </row>
    <row r="88" spans="1:4">
      <c r="A88" t="s">
        <v>627</v>
      </c>
      <c r="B88" t="s">
        <v>713</v>
      </c>
      <c r="C88">
        <v>6210021401</v>
      </c>
      <c r="D88" t="s">
        <v>627</v>
      </c>
    </row>
    <row r="89" spans="1:4">
      <c r="A89" t="s">
        <v>627</v>
      </c>
      <c r="B89" t="s">
        <v>714</v>
      </c>
      <c r="C89">
        <v>6210021402</v>
      </c>
      <c r="D89" t="s">
        <v>627</v>
      </c>
    </row>
    <row r="90" spans="1:4">
      <c r="A90" t="s">
        <v>627</v>
      </c>
      <c r="B90" t="s">
        <v>715</v>
      </c>
      <c r="C90">
        <v>6210021501</v>
      </c>
      <c r="D90" t="s">
        <v>627</v>
      </c>
    </row>
    <row r="91" spans="1:4">
      <c r="A91" t="s">
        <v>627</v>
      </c>
      <c r="B91" t="s">
        <v>716</v>
      </c>
      <c r="C91">
        <v>6210020402</v>
      </c>
      <c r="D91" t="s">
        <v>627</v>
      </c>
    </row>
    <row r="92" spans="1:4">
      <c r="A92" t="s">
        <v>627</v>
      </c>
      <c r="B92" t="s">
        <v>717</v>
      </c>
      <c r="C92">
        <v>6210020401</v>
      </c>
      <c r="D92" t="s">
        <v>627</v>
      </c>
    </row>
    <row r="93" spans="1:4">
      <c r="A93" t="s">
        <v>627</v>
      </c>
      <c r="B93" t="s">
        <v>718</v>
      </c>
      <c r="C93">
        <v>6210020403</v>
      </c>
      <c r="D93" t="s">
        <v>627</v>
      </c>
    </row>
    <row r="94" spans="1:4">
      <c r="A94" t="s">
        <v>627</v>
      </c>
      <c r="B94" t="s">
        <v>719</v>
      </c>
      <c r="C94">
        <v>6210020407</v>
      </c>
      <c r="D94" t="s">
        <v>627</v>
      </c>
    </row>
    <row r="95" spans="1:4">
      <c r="A95" t="s">
        <v>627</v>
      </c>
      <c r="B95" t="s">
        <v>720</v>
      </c>
      <c r="C95">
        <v>6210020406</v>
      </c>
      <c r="D95" t="s">
        <v>627</v>
      </c>
    </row>
    <row r="96" spans="1:4">
      <c r="A96" t="s">
        <v>627</v>
      </c>
      <c r="B96" t="s">
        <v>721</v>
      </c>
      <c r="C96">
        <v>6210020404</v>
      </c>
      <c r="D96" t="s">
        <v>627</v>
      </c>
    </row>
    <row r="97" spans="1:4">
      <c r="A97" t="s">
        <v>627</v>
      </c>
      <c r="B97" t="s">
        <v>722</v>
      </c>
      <c r="C97">
        <v>6210020405</v>
      </c>
      <c r="D97" t="s">
        <v>627</v>
      </c>
    </row>
    <row r="98" spans="1:4">
      <c r="A98" t="s">
        <v>627</v>
      </c>
      <c r="B98" t="s">
        <v>723</v>
      </c>
      <c r="C98">
        <v>6210020408</v>
      </c>
      <c r="D98" t="s">
        <v>627</v>
      </c>
    </row>
    <row r="99" spans="1:4">
      <c r="A99" t="s">
        <v>627</v>
      </c>
      <c r="B99" t="s">
        <v>724</v>
      </c>
      <c r="C99">
        <v>6210020301</v>
      </c>
      <c r="D99" t="s">
        <v>627</v>
      </c>
    </row>
    <row r="100" spans="1:4">
      <c r="A100" t="s">
        <v>627</v>
      </c>
      <c r="B100" t="s">
        <v>725</v>
      </c>
      <c r="C100">
        <v>6210020305</v>
      </c>
      <c r="D100" t="s">
        <v>627</v>
      </c>
    </row>
    <row r="101" spans="1:4">
      <c r="A101" t="s">
        <v>627</v>
      </c>
      <c r="B101" t="s">
        <v>726</v>
      </c>
      <c r="C101">
        <v>6210020307</v>
      </c>
      <c r="D101" t="s">
        <v>627</v>
      </c>
    </row>
    <row r="102" spans="1:4">
      <c r="A102" t="s">
        <v>627</v>
      </c>
      <c r="B102" t="s">
        <v>727</v>
      </c>
      <c r="C102">
        <v>6210020306</v>
      </c>
      <c r="D102" t="s">
        <v>627</v>
      </c>
    </row>
    <row r="103" spans="1:4">
      <c r="A103" t="s">
        <v>627</v>
      </c>
      <c r="B103" t="s">
        <v>728</v>
      </c>
      <c r="C103">
        <v>6210020308</v>
      </c>
      <c r="D103" t="s">
        <v>627</v>
      </c>
    </row>
    <row r="104" spans="1:4">
      <c r="A104" t="s">
        <v>627</v>
      </c>
      <c r="B104" t="s">
        <v>729</v>
      </c>
      <c r="C104">
        <v>6210020310</v>
      </c>
      <c r="D104" t="s">
        <v>627</v>
      </c>
    </row>
    <row r="105" spans="1:4">
      <c r="A105" t="s">
        <v>627</v>
      </c>
      <c r="B105" t="s">
        <v>730</v>
      </c>
      <c r="C105">
        <v>6210020311</v>
      </c>
      <c r="D105" t="s">
        <v>627</v>
      </c>
    </row>
    <row r="106" spans="1:4">
      <c r="A106" t="s">
        <v>627</v>
      </c>
      <c r="B106" t="s">
        <v>731</v>
      </c>
      <c r="C106">
        <v>6210020312</v>
      </c>
      <c r="D106" t="s">
        <v>627</v>
      </c>
    </row>
    <row r="107" spans="1:4">
      <c r="A107" t="s">
        <v>627</v>
      </c>
      <c r="B107" t="s">
        <v>732</v>
      </c>
      <c r="C107">
        <v>6210020302</v>
      </c>
      <c r="D107" t="s">
        <v>627</v>
      </c>
    </row>
    <row r="108" spans="1:4">
      <c r="A108" t="s">
        <v>627</v>
      </c>
      <c r="B108" t="s">
        <v>733</v>
      </c>
      <c r="C108">
        <v>6210020303</v>
      </c>
      <c r="D108" t="s">
        <v>627</v>
      </c>
    </row>
    <row r="109" spans="1:4">
      <c r="A109" t="s">
        <v>627</v>
      </c>
      <c r="B109" t="s">
        <v>734</v>
      </c>
      <c r="C109">
        <v>6210020309</v>
      </c>
      <c r="D109" t="s">
        <v>627</v>
      </c>
    </row>
    <row r="110" spans="1:4">
      <c r="A110" t="s">
        <v>627</v>
      </c>
      <c r="B110" t="s">
        <v>735</v>
      </c>
      <c r="C110">
        <v>6210020304</v>
      </c>
      <c r="D110" t="s">
        <v>627</v>
      </c>
    </row>
    <row r="111" spans="1:4">
      <c r="A111" t="s">
        <v>627</v>
      </c>
      <c r="B111" t="s">
        <v>736</v>
      </c>
      <c r="C111">
        <v>6210100402</v>
      </c>
      <c r="D111" t="s">
        <v>627</v>
      </c>
    </row>
    <row r="112" spans="1:4">
      <c r="A112" t="s">
        <v>627</v>
      </c>
      <c r="B112" t="s">
        <v>737</v>
      </c>
      <c r="C112">
        <v>6210100401</v>
      </c>
      <c r="D112" t="s">
        <v>627</v>
      </c>
    </row>
    <row r="115" spans="1:4">
      <c r="A115" t="s">
        <v>738</v>
      </c>
      <c r="B115" t="s">
        <v>739</v>
      </c>
      <c r="C115">
        <v>5305150101</v>
      </c>
      <c r="D115" t="s">
        <v>738</v>
      </c>
    </row>
    <row r="116" spans="1:4">
      <c r="A116" t="s">
        <v>738</v>
      </c>
      <c r="B116" t="s">
        <v>740</v>
      </c>
      <c r="C116">
        <v>5305350101</v>
      </c>
      <c r="D116" t="s">
        <v>738</v>
      </c>
    </row>
    <row r="117" spans="1:4">
      <c r="A117" t="s">
        <v>738</v>
      </c>
      <c r="B117" t="s">
        <v>741</v>
      </c>
      <c r="C117">
        <v>5305250101</v>
      </c>
      <c r="D117" t="s">
        <v>738</v>
      </c>
    </row>
    <row r="118" spans="1:4">
      <c r="A118" t="s">
        <v>738</v>
      </c>
      <c r="B118" t="s">
        <v>742</v>
      </c>
      <c r="C118">
        <v>5305050101</v>
      </c>
      <c r="D118" t="s">
        <v>738</v>
      </c>
    </row>
    <row r="119" spans="1:4">
      <c r="A119" t="s">
        <v>738</v>
      </c>
      <c r="B119" t="s">
        <v>743</v>
      </c>
      <c r="C119">
        <v>5305050102</v>
      </c>
      <c r="D119" t="s">
        <v>738</v>
      </c>
    </row>
    <row r="120" spans="1:4">
      <c r="A120" t="s">
        <v>738</v>
      </c>
      <c r="B120" t="s">
        <v>744</v>
      </c>
      <c r="C120">
        <v>5305300101</v>
      </c>
      <c r="D120" t="s">
        <v>738</v>
      </c>
    </row>
    <row r="121" spans="1:4">
      <c r="A121" t="s">
        <v>738</v>
      </c>
      <c r="B121" t="s">
        <v>745</v>
      </c>
      <c r="C121">
        <v>5305200101</v>
      </c>
      <c r="D121" t="s">
        <v>738</v>
      </c>
    </row>
    <row r="122" spans="1:4">
      <c r="A122" t="s">
        <v>738</v>
      </c>
      <c r="B122" t="s">
        <v>746</v>
      </c>
      <c r="C122">
        <v>5305959595</v>
      </c>
      <c r="D122" t="s">
        <v>738</v>
      </c>
    </row>
    <row r="123" spans="1:4">
      <c r="A123" t="s">
        <v>738</v>
      </c>
      <c r="B123" t="s">
        <v>747</v>
      </c>
      <c r="C123">
        <v>5305100101</v>
      </c>
      <c r="D123" t="s">
        <v>738</v>
      </c>
    </row>
    <row r="124" spans="1:4">
      <c r="A124" t="s">
        <v>738</v>
      </c>
      <c r="B124" t="s">
        <v>748</v>
      </c>
      <c r="C124">
        <v>5395959501</v>
      </c>
      <c r="D124" t="s">
        <v>738</v>
      </c>
    </row>
    <row r="125" spans="1:4">
      <c r="A125" t="s">
        <v>738</v>
      </c>
      <c r="B125" t="s">
        <v>749</v>
      </c>
      <c r="C125">
        <v>5395959504</v>
      </c>
      <c r="D125" t="s">
        <v>738</v>
      </c>
    </row>
    <row r="126" spans="1:4">
      <c r="A126" t="s">
        <v>738</v>
      </c>
      <c r="B126" t="s">
        <v>750</v>
      </c>
      <c r="C126">
        <v>5395959503</v>
      </c>
      <c r="D126" t="s">
        <v>738</v>
      </c>
    </row>
    <row r="127" spans="1:4">
      <c r="A127" t="s">
        <v>738</v>
      </c>
      <c r="B127" t="s">
        <v>751</v>
      </c>
      <c r="C127">
        <v>5395959506</v>
      </c>
      <c r="D127" t="s">
        <v>738</v>
      </c>
    </row>
    <row r="128" spans="1:4">
      <c r="A128" t="s">
        <v>738</v>
      </c>
      <c r="B128" t="s">
        <v>752</v>
      </c>
      <c r="C128">
        <v>5395959507</v>
      </c>
      <c r="D128" t="s">
        <v>738</v>
      </c>
    </row>
    <row r="129" spans="1:4">
      <c r="A129" t="s">
        <v>738</v>
      </c>
      <c r="B129" t="s">
        <v>753</v>
      </c>
      <c r="C129">
        <v>5395959505</v>
      </c>
      <c r="D129" t="s">
        <v>738</v>
      </c>
    </row>
    <row r="130" spans="1:4">
      <c r="A130" t="s">
        <v>738</v>
      </c>
      <c r="B130" t="s">
        <v>754</v>
      </c>
      <c r="C130">
        <v>5395050101</v>
      </c>
      <c r="D130" t="s">
        <v>738</v>
      </c>
    </row>
    <row r="131" spans="1:4">
      <c r="A131" t="s">
        <v>738</v>
      </c>
      <c r="B131" t="s">
        <v>755</v>
      </c>
      <c r="C131">
        <v>5395100101</v>
      </c>
      <c r="D131" t="s">
        <v>738</v>
      </c>
    </row>
    <row r="132" spans="1:4">
      <c r="A132" t="s">
        <v>738</v>
      </c>
      <c r="B132" t="s">
        <v>756</v>
      </c>
      <c r="C132">
        <v>5395250101</v>
      </c>
      <c r="D132" t="s">
        <v>738</v>
      </c>
    </row>
    <row r="133" spans="1:4">
      <c r="A133" t="s">
        <v>738</v>
      </c>
      <c r="B133" t="s">
        <v>757</v>
      </c>
      <c r="C133">
        <v>5395959502</v>
      </c>
      <c r="D133" t="s">
        <v>738</v>
      </c>
    </row>
    <row r="134" spans="1:4">
      <c r="A134" t="s">
        <v>738</v>
      </c>
      <c r="B134" t="s">
        <v>758</v>
      </c>
      <c r="C134">
        <v>5395300101</v>
      </c>
      <c r="D134" t="s">
        <v>738</v>
      </c>
    </row>
    <row r="135" spans="1:4">
      <c r="A135" t="s">
        <v>738</v>
      </c>
      <c r="B135" t="s">
        <v>759</v>
      </c>
      <c r="C135">
        <v>5395150101</v>
      </c>
      <c r="D135" t="s">
        <v>738</v>
      </c>
    </row>
    <row r="136" spans="1:4">
      <c r="A136" t="s">
        <v>738</v>
      </c>
      <c r="B136" t="s">
        <v>760</v>
      </c>
      <c r="C136">
        <v>5395200101</v>
      </c>
      <c r="D136" t="s">
        <v>738</v>
      </c>
    </row>
    <row r="137" spans="1:4">
      <c r="A137" t="s">
        <v>738</v>
      </c>
      <c r="B137" t="s">
        <v>761</v>
      </c>
      <c r="C137">
        <v>5395959595</v>
      </c>
      <c r="D137" t="s">
        <v>738</v>
      </c>
    </row>
    <row r="138" spans="1:4">
      <c r="A138" t="s">
        <v>738</v>
      </c>
      <c r="B138" t="s">
        <v>762</v>
      </c>
      <c r="C138">
        <v>5315100101</v>
      </c>
      <c r="D138" t="s">
        <v>738</v>
      </c>
    </row>
    <row r="139" spans="1:4">
      <c r="A139" t="s">
        <v>738</v>
      </c>
      <c r="B139" t="s">
        <v>763</v>
      </c>
      <c r="C139">
        <v>5315959501</v>
      </c>
      <c r="D139" t="s">
        <v>738</v>
      </c>
    </row>
    <row r="140" spans="1:4">
      <c r="A140" t="s">
        <v>738</v>
      </c>
      <c r="B140" t="s">
        <v>764</v>
      </c>
      <c r="C140">
        <v>5315959502</v>
      </c>
      <c r="D140" t="s">
        <v>738</v>
      </c>
    </row>
    <row r="141" spans="1:4">
      <c r="A141" t="s">
        <v>738</v>
      </c>
      <c r="B141" t="s">
        <v>765</v>
      </c>
      <c r="C141">
        <v>5315050101</v>
      </c>
      <c r="D141" t="s">
        <v>738</v>
      </c>
    </row>
    <row r="142" spans="1:4">
      <c r="A142" t="s">
        <v>738</v>
      </c>
      <c r="B142" t="s">
        <v>766</v>
      </c>
      <c r="C142">
        <v>5315150101</v>
      </c>
      <c r="D142" t="s">
        <v>738</v>
      </c>
    </row>
    <row r="143" spans="1:4">
      <c r="A143" t="s">
        <v>738</v>
      </c>
      <c r="B143" t="s">
        <v>767</v>
      </c>
      <c r="C143">
        <v>5315200101</v>
      </c>
      <c r="D143" t="s">
        <v>738</v>
      </c>
    </row>
    <row r="144" spans="1:4">
      <c r="A144" t="s">
        <v>738</v>
      </c>
      <c r="B144" t="s">
        <v>768</v>
      </c>
      <c r="C144">
        <v>5315150102</v>
      </c>
      <c r="D144" t="s">
        <v>738</v>
      </c>
    </row>
    <row r="145" spans="1:4">
      <c r="A145" t="s">
        <v>738</v>
      </c>
      <c r="B145" t="s">
        <v>769</v>
      </c>
      <c r="C145">
        <v>5315959595</v>
      </c>
      <c r="D145" t="s">
        <v>738</v>
      </c>
    </row>
    <row r="148" spans="1:4">
      <c r="A148" t="s">
        <v>770</v>
      </c>
      <c r="B148" t="s">
        <v>628</v>
      </c>
      <c r="C148">
        <v>6209020609</v>
      </c>
      <c r="D148" t="s">
        <v>770</v>
      </c>
    </row>
    <row r="149" spans="1:4">
      <c r="A149" t="s">
        <v>770</v>
      </c>
      <c r="B149" t="s">
        <v>629</v>
      </c>
      <c r="C149">
        <v>6209020602</v>
      </c>
      <c r="D149" t="s">
        <v>770</v>
      </c>
    </row>
    <row r="150" spans="1:4">
      <c r="A150" t="s">
        <v>770</v>
      </c>
      <c r="B150" t="s">
        <v>630</v>
      </c>
      <c r="C150">
        <v>6209020601</v>
      </c>
      <c r="D150" t="s">
        <v>770</v>
      </c>
    </row>
    <row r="151" spans="1:4">
      <c r="A151" t="s">
        <v>770</v>
      </c>
      <c r="B151" t="s">
        <v>631</v>
      </c>
      <c r="C151">
        <v>6209020605</v>
      </c>
      <c r="D151" t="s">
        <v>770</v>
      </c>
    </row>
    <row r="152" spans="1:4">
      <c r="A152" t="s">
        <v>770</v>
      </c>
      <c r="B152" t="s">
        <v>632</v>
      </c>
      <c r="C152">
        <v>6209020607</v>
      </c>
      <c r="D152" t="s">
        <v>770</v>
      </c>
    </row>
    <row r="153" spans="1:4">
      <c r="A153" t="s">
        <v>770</v>
      </c>
      <c r="B153" t="s">
        <v>633</v>
      </c>
      <c r="C153">
        <v>6209020608</v>
      </c>
      <c r="D153" t="s">
        <v>770</v>
      </c>
    </row>
    <row r="154" spans="1:4">
      <c r="A154" t="s">
        <v>770</v>
      </c>
      <c r="B154" t="s">
        <v>634</v>
      </c>
      <c r="C154">
        <v>6209020603</v>
      </c>
      <c r="D154" t="s">
        <v>770</v>
      </c>
    </row>
    <row r="155" spans="1:4">
      <c r="A155" t="s">
        <v>770</v>
      </c>
      <c r="B155" t="s">
        <v>635</v>
      </c>
      <c r="C155">
        <v>6209020604</v>
      </c>
      <c r="D155" t="s">
        <v>770</v>
      </c>
    </row>
    <row r="156" spans="1:4">
      <c r="A156" t="s">
        <v>770</v>
      </c>
      <c r="B156" t="s">
        <v>636</v>
      </c>
      <c r="C156">
        <v>6209020610</v>
      </c>
      <c r="D156" t="s">
        <v>770</v>
      </c>
    </row>
    <row r="157" spans="1:4">
      <c r="A157" t="s">
        <v>770</v>
      </c>
      <c r="B157" t="s">
        <v>637</v>
      </c>
      <c r="C157">
        <v>6209020606</v>
      </c>
      <c r="D157" t="s">
        <v>770</v>
      </c>
    </row>
    <row r="158" spans="1:4">
      <c r="A158" t="s">
        <v>770</v>
      </c>
      <c r="B158" t="s">
        <v>771</v>
      </c>
      <c r="C158">
        <v>6209022302</v>
      </c>
      <c r="D158" t="s">
        <v>770</v>
      </c>
    </row>
    <row r="159" spans="1:4">
      <c r="A159" t="s">
        <v>770</v>
      </c>
      <c r="B159" t="s">
        <v>772</v>
      </c>
      <c r="C159">
        <v>6209022301</v>
      </c>
      <c r="D159" t="s">
        <v>770</v>
      </c>
    </row>
    <row r="160" spans="1:4">
      <c r="A160" t="s">
        <v>770</v>
      </c>
      <c r="B160" t="s">
        <v>773</v>
      </c>
      <c r="C160">
        <v>6209022303</v>
      </c>
      <c r="D160" t="s">
        <v>770</v>
      </c>
    </row>
    <row r="161" spans="1:4">
      <c r="A161" t="s">
        <v>770</v>
      </c>
      <c r="B161" t="s">
        <v>774</v>
      </c>
      <c r="C161">
        <v>6209100402</v>
      </c>
      <c r="D161" t="s">
        <v>770</v>
      </c>
    </row>
    <row r="162" spans="1:4">
      <c r="A162" t="s">
        <v>770</v>
      </c>
      <c r="B162" t="s">
        <v>775</v>
      </c>
      <c r="C162">
        <v>6209100401</v>
      </c>
      <c r="D162" t="s">
        <v>770</v>
      </c>
    </row>
    <row r="163" spans="1:4">
      <c r="A163" t="s">
        <v>770</v>
      </c>
      <c r="B163" t="s">
        <v>776</v>
      </c>
      <c r="C163">
        <v>6209100303</v>
      </c>
      <c r="D163" t="s">
        <v>770</v>
      </c>
    </row>
    <row r="164" spans="1:4">
      <c r="A164" t="s">
        <v>770</v>
      </c>
      <c r="B164" t="s">
        <v>638</v>
      </c>
      <c r="C164">
        <v>6209100301</v>
      </c>
      <c r="D164" t="s">
        <v>770</v>
      </c>
    </row>
    <row r="165" spans="1:4">
      <c r="A165" t="s">
        <v>770</v>
      </c>
      <c r="B165" t="s">
        <v>777</v>
      </c>
      <c r="C165">
        <v>6209100501</v>
      </c>
      <c r="D165" t="s">
        <v>770</v>
      </c>
    </row>
    <row r="166" spans="1:4">
      <c r="A166" t="s">
        <v>770</v>
      </c>
      <c r="B166" t="s">
        <v>639</v>
      </c>
      <c r="C166">
        <v>6209020902</v>
      </c>
      <c r="D166" t="s">
        <v>770</v>
      </c>
    </row>
    <row r="167" spans="1:4">
      <c r="A167" t="s">
        <v>770</v>
      </c>
      <c r="B167" t="s">
        <v>640</v>
      </c>
      <c r="C167">
        <v>6209020901</v>
      </c>
      <c r="D167" t="s">
        <v>770</v>
      </c>
    </row>
    <row r="168" spans="1:4">
      <c r="A168" t="s">
        <v>770</v>
      </c>
      <c r="B168" t="s">
        <v>641</v>
      </c>
      <c r="C168">
        <v>6209020101</v>
      </c>
      <c r="D168" t="s">
        <v>770</v>
      </c>
    </row>
    <row r="169" spans="1:4">
      <c r="A169" t="s">
        <v>770</v>
      </c>
      <c r="B169" t="s">
        <v>642</v>
      </c>
      <c r="C169">
        <v>6209021201</v>
      </c>
      <c r="D169" t="s">
        <v>770</v>
      </c>
    </row>
    <row r="170" spans="1:4">
      <c r="A170" t="s">
        <v>770</v>
      </c>
      <c r="B170" t="s">
        <v>643</v>
      </c>
      <c r="C170">
        <v>6209021202</v>
      </c>
      <c r="D170" t="s">
        <v>770</v>
      </c>
    </row>
    <row r="171" spans="1:4">
      <c r="A171" t="s">
        <v>770</v>
      </c>
      <c r="B171" t="s">
        <v>644</v>
      </c>
      <c r="C171">
        <v>6209021203</v>
      </c>
      <c r="D171" t="s">
        <v>770</v>
      </c>
    </row>
    <row r="172" spans="1:4">
      <c r="A172" t="s">
        <v>770</v>
      </c>
      <c r="B172" t="s">
        <v>645</v>
      </c>
      <c r="C172">
        <v>6209021204</v>
      </c>
      <c r="D172" t="s">
        <v>770</v>
      </c>
    </row>
    <row r="173" spans="1:4">
      <c r="A173" t="s">
        <v>770</v>
      </c>
      <c r="B173" t="s">
        <v>646</v>
      </c>
      <c r="C173">
        <v>6209022002</v>
      </c>
      <c r="D173" t="s">
        <v>770</v>
      </c>
    </row>
    <row r="174" spans="1:4">
      <c r="A174" t="s">
        <v>770</v>
      </c>
      <c r="B174" t="s">
        <v>647</v>
      </c>
      <c r="C174">
        <v>6209022001</v>
      </c>
      <c r="D174" t="s">
        <v>770</v>
      </c>
    </row>
    <row r="175" spans="1:4">
      <c r="A175" t="s">
        <v>770</v>
      </c>
      <c r="B175" t="s">
        <v>648</v>
      </c>
      <c r="C175">
        <v>6209022201</v>
      </c>
      <c r="D175" t="s">
        <v>770</v>
      </c>
    </row>
    <row r="176" spans="1:4">
      <c r="A176" t="s">
        <v>770</v>
      </c>
      <c r="B176" t="s">
        <v>649</v>
      </c>
      <c r="C176">
        <v>6209020501</v>
      </c>
      <c r="D176" t="s">
        <v>770</v>
      </c>
    </row>
    <row r="177" spans="1:4">
      <c r="A177" t="s">
        <v>770</v>
      </c>
      <c r="B177" t="s">
        <v>650</v>
      </c>
      <c r="C177">
        <v>6209020505</v>
      </c>
      <c r="D177" t="s">
        <v>770</v>
      </c>
    </row>
    <row r="178" spans="1:4">
      <c r="A178" t="s">
        <v>770</v>
      </c>
      <c r="B178" t="s">
        <v>651</v>
      </c>
      <c r="C178">
        <v>6209020503</v>
      </c>
      <c r="D178" t="s">
        <v>770</v>
      </c>
    </row>
    <row r="179" spans="1:4">
      <c r="A179" t="s">
        <v>770</v>
      </c>
      <c r="B179" t="s">
        <v>653</v>
      </c>
      <c r="C179">
        <v>6209021601</v>
      </c>
      <c r="D179" t="s">
        <v>770</v>
      </c>
    </row>
    <row r="180" spans="1:4">
      <c r="A180" t="s">
        <v>770</v>
      </c>
      <c r="B180" t="s">
        <v>654</v>
      </c>
      <c r="C180">
        <v>6209021602</v>
      </c>
      <c r="D180" t="s">
        <v>770</v>
      </c>
    </row>
    <row r="181" spans="1:4">
      <c r="A181" t="s">
        <v>770</v>
      </c>
      <c r="B181" t="s">
        <v>655</v>
      </c>
      <c r="C181">
        <v>6209020202</v>
      </c>
      <c r="D181" t="s">
        <v>770</v>
      </c>
    </row>
    <row r="182" spans="1:4">
      <c r="A182" t="s">
        <v>770</v>
      </c>
      <c r="B182" t="s">
        <v>656</v>
      </c>
      <c r="C182">
        <v>6209020201</v>
      </c>
      <c r="D182" t="s">
        <v>770</v>
      </c>
    </row>
    <row r="183" spans="1:4">
      <c r="A183" t="s">
        <v>770</v>
      </c>
      <c r="B183" t="s">
        <v>657</v>
      </c>
      <c r="C183">
        <v>6209020203</v>
      </c>
      <c r="D183" t="s">
        <v>770</v>
      </c>
    </row>
    <row r="184" spans="1:4">
      <c r="A184" t="s">
        <v>770</v>
      </c>
      <c r="B184" t="s">
        <v>658</v>
      </c>
      <c r="C184">
        <v>6209080106</v>
      </c>
      <c r="D184" t="s">
        <v>770</v>
      </c>
    </row>
    <row r="185" spans="1:4">
      <c r="A185" t="s">
        <v>770</v>
      </c>
      <c r="B185" t="s">
        <v>659</v>
      </c>
      <c r="C185">
        <v>6209080108</v>
      </c>
      <c r="D185" t="s">
        <v>770</v>
      </c>
    </row>
    <row r="186" spans="1:4">
      <c r="A186" t="s">
        <v>770</v>
      </c>
      <c r="B186" t="s">
        <v>660</v>
      </c>
      <c r="C186">
        <v>6209080107</v>
      </c>
      <c r="D186" t="s">
        <v>770</v>
      </c>
    </row>
    <row r="187" spans="1:4">
      <c r="A187" t="s">
        <v>770</v>
      </c>
      <c r="B187" t="s">
        <v>661</v>
      </c>
      <c r="C187">
        <v>6209080101</v>
      </c>
      <c r="D187" t="s">
        <v>770</v>
      </c>
    </row>
    <row r="188" spans="1:4">
      <c r="A188" t="s">
        <v>770</v>
      </c>
      <c r="B188" t="s">
        <v>662</v>
      </c>
      <c r="C188">
        <v>6209080103</v>
      </c>
      <c r="D188" t="s">
        <v>770</v>
      </c>
    </row>
    <row r="189" spans="1:4">
      <c r="A189" t="s">
        <v>770</v>
      </c>
      <c r="B189" t="s">
        <v>663</v>
      </c>
      <c r="C189">
        <v>6209080102</v>
      </c>
      <c r="D189" t="s">
        <v>770</v>
      </c>
    </row>
    <row r="190" spans="1:4">
      <c r="A190" t="s">
        <v>770</v>
      </c>
      <c r="B190" t="s">
        <v>664</v>
      </c>
      <c r="C190">
        <v>6209080104</v>
      </c>
      <c r="D190" t="s">
        <v>770</v>
      </c>
    </row>
    <row r="191" spans="1:4">
      <c r="A191" t="s">
        <v>770</v>
      </c>
      <c r="B191" t="s">
        <v>665</v>
      </c>
      <c r="C191">
        <v>6209080105</v>
      </c>
      <c r="D191" t="s">
        <v>770</v>
      </c>
    </row>
    <row r="192" spans="1:4">
      <c r="A192" t="s">
        <v>770</v>
      </c>
      <c r="B192" t="s">
        <v>666</v>
      </c>
      <c r="C192">
        <v>6209021815</v>
      </c>
      <c r="D192" t="s">
        <v>770</v>
      </c>
    </row>
    <row r="193" spans="1:4">
      <c r="A193" t="s">
        <v>770</v>
      </c>
      <c r="B193" t="s">
        <v>667</v>
      </c>
      <c r="C193">
        <v>6209020709</v>
      </c>
      <c r="D193" t="s">
        <v>770</v>
      </c>
    </row>
    <row r="194" spans="1:4">
      <c r="A194" t="s">
        <v>770</v>
      </c>
      <c r="B194" t="s">
        <v>668</v>
      </c>
      <c r="C194">
        <v>6209020710</v>
      </c>
      <c r="D194" t="s">
        <v>770</v>
      </c>
    </row>
    <row r="195" spans="1:4">
      <c r="A195" t="s">
        <v>770</v>
      </c>
      <c r="B195" t="s">
        <v>669</v>
      </c>
      <c r="C195">
        <v>6209020702</v>
      </c>
      <c r="D195" t="s">
        <v>770</v>
      </c>
    </row>
    <row r="196" spans="1:4">
      <c r="A196" t="s">
        <v>770</v>
      </c>
      <c r="B196" t="s">
        <v>670</v>
      </c>
      <c r="C196">
        <v>6209020701</v>
      </c>
      <c r="D196" t="s">
        <v>770</v>
      </c>
    </row>
    <row r="197" spans="1:4">
      <c r="A197" t="s">
        <v>770</v>
      </c>
      <c r="B197" t="s">
        <v>671</v>
      </c>
      <c r="C197">
        <v>6209020705</v>
      </c>
      <c r="D197" t="s">
        <v>770</v>
      </c>
    </row>
    <row r="198" spans="1:4">
      <c r="A198" t="s">
        <v>770</v>
      </c>
      <c r="B198" t="s">
        <v>672</v>
      </c>
      <c r="C198">
        <v>6209020707</v>
      </c>
      <c r="D198" t="s">
        <v>770</v>
      </c>
    </row>
    <row r="199" spans="1:4">
      <c r="A199" t="s">
        <v>770</v>
      </c>
      <c r="B199" t="s">
        <v>673</v>
      </c>
      <c r="C199">
        <v>6209020708</v>
      </c>
      <c r="D199" t="s">
        <v>770</v>
      </c>
    </row>
    <row r="200" spans="1:4">
      <c r="A200" t="s">
        <v>770</v>
      </c>
      <c r="B200" t="s">
        <v>674</v>
      </c>
      <c r="C200">
        <v>6209020703</v>
      </c>
      <c r="D200" t="s">
        <v>770</v>
      </c>
    </row>
    <row r="201" spans="1:4">
      <c r="A201" t="s">
        <v>770</v>
      </c>
      <c r="B201" t="s">
        <v>675</v>
      </c>
      <c r="C201">
        <v>6209020704</v>
      </c>
      <c r="D201" t="s">
        <v>770</v>
      </c>
    </row>
    <row r="202" spans="1:4">
      <c r="A202" t="s">
        <v>770</v>
      </c>
      <c r="B202" t="s">
        <v>676</v>
      </c>
      <c r="C202">
        <v>6209020712</v>
      </c>
      <c r="D202" t="s">
        <v>770</v>
      </c>
    </row>
    <row r="203" spans="1:4">
      <c r="A203" t="s">
        <v>770</v>
      </c>
      <c r="B203" t="s">
        <v>677</v>
      </c>
      <c r="C203">
        <v>6209020711</v>
      </c>
      <c r="D203" t="s">
        <v>770</v>
      </c>
    </row>
    <row r="204" spans="1:4">
      <c r="A204" t="s">
        <v>770</v>
      </c>
      <c r="B204" t="s">
        <v>678</v>
      </c>
      <c r="C204">
        <v>6209020706</v>
      </c>
      <c r="D204" t="s">
        <v>770</v>
      </c>
    </row>
    <row r="205" spans="1:4">
      <c r="A205" t="s">
        <v>770</v>
      </c>
      <c r="B205" t="s">
        <v>679</v>
      </c>
      <c r="C205">
        <v>6209021801</v>
      </c>
      <c r="D205" t="s">
        <v>770</v>
      </c>
    </row>
    <row r="206" spans="1:4">
      <c r="A206" t="s">
        <v>770</v>
      </c>
      <c r="B206" t="s">
        <v>680</v>
      </c>
      <c r="C206">
        <v>6209021810</v>
      </c>
      <c r="D206" t="s">
        <v>770</v>
      </c>
    </row>
    <row r="207" spans="1:4">
      <c r="A207" t="s">
        <v>770</v>
      </c>
      <c r="B207" t="s">
        <v>681</v>
      </c>
      <c r="C207">
        <v>6209021802</v>
      </c>
      <c r="D207" t="s">
        <v>770</v>
      </c>
    </row>
    <row r="208" spans="1:4">
      <c r="A208" t="s">
        <v>770</v>
      </c>
      <c r="B208" t="s">
        <v>682</v>
      </c>
      <c r="C208">
        <v>6209021808</v>
      </c>
      <c r="D208" t="s">
        <v>770</v>
      </c>
    </row>
    <row r="209" spans="1:4">
      <c r="A209" t="s">
        <v>770</v>
      </c>
      <c r="B209" t="s">
        <v>683</v>
      </c>
      <c r="C209">
        <v>6209021803</v>
      </c>
      <c r="D209" t="s">
        <v>770</v>
      </c>
    </row>
    <row r="210" spans="1:4">
      <c r="A210" t="s">
        <v>770</v>
      </c>
      <c r="B210" t="s">
        <v>684</v>
      </c>
      <c r="C210">
        <v>6209021804</v>
      </c>
      <c r="D210" t="s">
        <v>770</v>
      </c>
    </row>
    <row r="211" spans="1:4">
      <c r="A211" t="s">
        <v>770</v>
      </c>
      <c r="B211" t="s">
        <v>685</v>
      </c>
      <c r="C211">
        <v>6209021809</v>
      </c>
      <c r="D211" t="s">
        <v>770</v>
      </c>
    </row>
    <row r="212" spans="1:4">
      <c r="A212" t="s">
        <v>770</v>
      </c>
      <c r="B212" t="s">
        <v>686</v>
      </c>
      <c r="C212">
        <v>6209021805</v>
      </c>
      <c r="D212" t="s">
        <v>770</v>
      </c>
    </row>
    <row r="213" spans="1:4">
      <c r="A213" t="s">
        <v>770</v>
      </c>
      <c r="B213" t="s">
        <v>687</v>
      </c>
      <c r="C213">
        <v>6209021814</v>
      </c>
      <c r="D213" t="s">
        <v>770</v>
      </c>
    </row>
    <row r="214" spans="1:4">
      <c r="A214" t="s">
        <v>770</v>
      </c>
      <c r="B214" t="s">
        <v>688</v>
      </c>
      <c r="C214">
        <v>6209021806</v>
      </c>
      <c r="D214" t="s">
        <v>770</v>
      </c>
    </row>
    <row r="215" spans="1:4">
      <c r="A215" t="s">
        <v>770</v>
      </c>
      <c r="B215" t="s">
        <v>689</v>
      </c>
      <c r="C215">
        <v>6209021807</v>
      </c>
      <c r="D215" t="s">
        <v>770</v>
      </c>
    </row>
    <row r="216" spans="1:4">
      <c r="A216" t="s">
        <v>770</v>
      </c>
      <c r="B216" t="s">
        <v>690</v>
      </c>
      <c r="C216">
        <v>6209021002</v>
      </c>
      <c r="D216" t="s">
        <v>770</v>
      </c>
    </row>
    <row r="217" spans="1:4">
      <c r="A217" t="s">
        <v>770</v>
      </c>
      <c r="B217" t="s">
        <v>691</v>
      </c>
      <c r="C217">
        <v>6209021001</v>
      </c>
      <c r="D217" t="s">
        <v>770</v>
      </c>
    </row>
    <row r="218" spans="1:4">
      <c r="A218" t="s">
        <v>770</v>
      </c>
      <c r="B218" t="s">
        <v>692</v>
      </c>
      <c r="C218">
        <v>6209021007</v>
      </c>
      <c r="D218" t="s">
        <v>770</v>
      </c>
    </row>
    <row r="219" spans="1:4">
      <c r="A219" t="s">
        <v>770</v>
      </c>
      <c r="B219" t="s">
        <v>693</v>
      </c>
      <c r="C219">
        <v>6209021005</v>
      </c>
      <c r="D219" t="s">
        <v>770</v>
      </c>
    </row>
    <row r="220" spans="1:4">
      <c r="A220" t="s">
        <v>770</v>
      </c>
      <c r="B220" t="s">
        <v>694</v>
      </c>
      <c r="C220">
        <v>6209021006</v>
      </c>
      <c r="D220" t="s">
        <v>770</v>
      </c>
    </row>
    <row r="221" spans="1:4">
      <c r="A221" t="s">
        <v>770</v>
      </c>
      <c r="B221" t="s">
        <v>695</v>
      </c>
      <c r="C221">
        <v>6209021008</v>
      </c>
      <c r="D221" t="s">
        <v>770</v>
      </c>
    </row>
    <row r="222" spans="1:4">
      <c r="A222" t="s">
        <v>770</v>
      </c>
      <c r="B222" t="s">
        <v>696</v>
      </c>
      <c r="C222">
        <v>6209021004</v>
      </c>
      <c r="D222" t="s">
        <v>770</v>
      </c>
    </row>
    <row r="223" spans="1:4">
      <c r="A223" t="s">
        <v>770</v>
      </c>
      <c r="B223" t="s">
        <v>697</v>
      </c>
      <c r="C223">
        <v>6209021003</v>
      </c>
      <c r="D223" t="s">
        <v>770</v>
      </c>
    </row>
    <row r="224" spans="1:4">
      <c r="A224" t="s">
        <v>770</v>
      </c>
      <c r="B224" t="s">
        <v>698</v>
      </c>
      <c r="C224">
        <v>6209021301</v>
      </c>
      <c r="D224" t="s">
        <v>770</v>
      </c>
    </row>
    <row r="225" spans="1:4">
      <c r="A225" t="s">
        <v>770</v>
      </c>
      <c r="B225" t="s">
        <v>699</v>
      </c>
      <c r="C225">
        <v>6209020803</v>
      </c>
      <c r="D225" t="s">
        <v>770</v>
      </c>
    </row>
    <row r="226" spans="1:4">
      <c r="A226" t="s">
        <v>770</v>
      </c>
      <c r="B226" t="s">
        <v>700</v>
      </c>
      <c r="C226">
        <v>6209020802</v>
      </c>
      <c r="D226" t="s">
        <v>770</v>
      </c>
    </row>
    <row r="227" spans="1:4">
      <c r="A227" t="s">
        <v>770</v>
      </c>
      <c r="B227" t="s">
        <v>701</v>
      </c>
      <c r="C227">
        <v>6209020807</v>
      </c>
      <c r="D227" t="s">
        <v>770</v>
      </c>
    </row>
    <row r="228" spans="1:4">
      <c r="A228" t="s">
        <v>770</v>
      </c>
      <c r="B228" t="s">
        <v>702</v>
      </c>
      <c r="C228">
        <v>6209020804</v>
      </c>
      <c r="D228" t="s">
        <v>770</v>
      </c>
    </row>
    <row r="229" spans="1:4">
      <c r="A229" t="s">
        <v>770</v>
      </c>
      <c r="B229" t="s">
        <v>703</v>
      </c>
      <c r="C229">
        <v>6209020812</v>
      </c>
      <c r="D229" t="s">
        <v>770</v>
      </c>
    </row>
    <row r="230" spans="1:4">
      <c r="A230" t="s">
        <v>770</v>
      </c>
      <c r="B230" t="s">
        <v>704</v>
      </c>
      <c r="C230">
        <v>6209020801</v>
      </c>
      <c r="D230" t="s">
        <v>770</v>
      </c>
    </row>
    <row r="231" spans="1:4">
      <c r="A231" t="s">
        <v>770</v>
      </c>
      <c r="B231" t="s">
        <v>705</v>
      </c>
      <c r="C231">
        <v>6209020811</v>
      </c>
      <c r="D231" t="s">
        <v>770</v>
      </c>
    </row>
    <row r="232" spans="1:4">
      <c r="A232" t="s">
        <v>770</v>
      </c>
      <c r="B232" t="s">
        <v>706</v>
      </c>
      <c r="C232">
        <v>6209020814</v>
      </c>
      <c r="D232" t="s">
        <v>770</v>
      </c>
    </row>
    <row r="233" spans="1:4">
      <c r="A233" t="s">
        <v>770</v>
      </c>
      <c r="B233" t="s">
        <v>778</v>
      </c>
      <c r="C233">
        <v>6209020808</v>
      </c>
      <c r="D233" t="s">
        <v>770</v>
      </c>
    </row>
    <row r="234" spans="1:4">
      <c r="A234" t="s">
        <v>770</v>
      </c>
      <c r="B234" t="s">
        <v>708</v>
      </c>
      <c r="C234">
        <v>6209020809</v>
      </c>
      <c r="D234" t="s">
        <v>770</v>
      </c>
    </row>
    <row r="235" spans="1:4">
      <c r="A235" t="s">
        <v>770</v>
      </c>
      <c r="B235" t="s">
        <v>709</v>
      </c>
      <c r="C235">
        <v>6209020810</v>
      </c>
      <c r="D235" t="s">
        <v>770</v>
      </c>
    </row>
    <row r="236" spans="1:4">
      <c r="A236" t="s">
        <v>770</v>
      </c>
      <c r="B236" t="s">
        <v>710</v>
      </c>
      <c r="C236">
        <v>6209020806</v>
      </c>
      <c r="D236" t="s">
        <v>770</v>
      </c>
    </row>
    <row r="237" spans="1:4">
      <c r="A237" t="s">
        <v>770</v>
      </c>
      <c r="B237" t="s">
        <v>711</v>
      </c>
      <c r="C237">
        <v>6209020805</v>
      </c>
      <c r="D237" t="s">
        <v>770</v>
      </c>
    </row>
    <row r="238" spans="1:4">
      <c r="A238" t="s">
        <v>770</v>
      </c>
      <c r="B238" t="s">
        <v>712</v>
      </c>
      <c r="C238">
        <v>6209020813</v>
      </c>
      <c r="D238" t="s">
        <v>770</v>
      </c>
    </row>
    <row r="239" spans="1:4">
      <c r="A239" t="s">
        <v>770</v>
      </c>
      <c r="B239" t="s">
        <v>713</v>
      </c>
      <c r="C239">
        <v>6209021401</v>
      </c>
      <c r="D239" t="s">
        <v>770</v>
      </c>
    </row>
    <row r="240" spans="1:4">
      <c r="A240" t="s">
        <v>770</v>
      </c>
      <c r="B240" t="s">
        <v>714</v>
      </c>
      <c r="C240">
        <v>6209021402</v>
      </c>
      <c r="D240" t="s">
        <v>770</v>
      </c>
    </row>
    <row r="241" spans="1:4">
      <c r="A241" t="s">
        <v>770</v>
      </c>
      <c r="B241" t="s">
        <v>715</v>
      </c>
      <c r="C241">
        <v>6209021501</v>
      </c>
      <c r="D241" t="s">
        <v>770</v>
      </c>
    </row>
    <row r="242" spans="1:4">
      <c r="A242" t="s">
        <v>770</v>
      </c>
      <c r="B242" t="s">
        <v>716</v>
      </c>
      <c r="C242">
        <v>6209020402</v>
      </c>
      <c r="D242" t="s">
        <v>770</v>
      </c>
    </row>
    <row r="243" spans="1:4">
      <c r="A243" t="s">
        <v>770</v>
      </c>
      <c r="B243" t="s">
        <v>717</v>
      </c>
      <c r="C243">
        <v>6209020401</v>
      </c>
      <c r="D243" t="s">
        <v>770</v>
      </c>
    </row>
    <row r="244" spans="1:4">
      <c r="A244" t="s">
        <v>770</v>
      </c>
      <c r="B244" t="s">
        <v>718</v>
      </c>
      <c r="C244">
        <v>6209020403</v>
      </c>
      <c r="D244" t="s">
        <v>770</v>
      </c>
    </row>
    <row r="245" spans="1:4">
      <c r="A245" t="s">
        <v>770</v>
      </c>
      <c r="B245" t="s">
        <v>719</v>
      </c>
      <c r="C245">
        <v>6209020407</v>
      </c>
      <c r="D245" t="s">
        <v>770</v>
      </c>
    </row>
    <row r="246" spans="1:4">
      <c r="A246" t="s">
        <v>770</v>
      </c>
      <c r="B246" t="s">
        <v>720</v>
      </c>
      <c r="C246">
        <v>6209020406</v>
      </c>
      <c r="D246" t="s">
        <v>770</v>
      </c>
    </row>
    <row r="247" spans="1:4">
      <c r="A247" t="s">
        <v>770</v>
      </c>
      <c r="B247" t="s">
        <v>721</v>
      </c>
      <c r="C247">
        <v>6209020404</v>
      </c>
      <c r="D247" t="s">
        <v>770</v>
      </c>
    </row>
    <row r="248" spans="1:4">
      <c r="A248" t="s">
        <v>770</v>
      </c>
      <c r="B248" t="s">
        <v>722</v>
      </c>
      <c r="C248">
        <v>6209020405</v>
      </c>
      <c r="D248" t="s">
        <v>770</v>
      </c>
    </row>
    <row r="249" spans="1:4">
      <c r="A249" t="s">
        <v>770</v>
      </c>
      <c r="B249" t="s">
        <v>723</v>
      </c>
      <c r="C249">
        <v>6209020408</v>
      </c>
      <c r="D249" t="s">
        <v>770</v>
      </c>
    </row>
    <row r="250" spans="1:4">
      <c r="A250" t="s">
        <v>770</v>
      </c>
      <c r="B250" t="s">
        <v>724</v>
      </c>
      <c r="C250">
        <v>6209020301</v>
      </c>
      <c r="D250" t="s">
        <v>770</v>
      </c>
    </row>
    <row r="251" spans="1:4">
      <c r="A251" t="s">
        <v>770</v>
      </c>
      <c r="B251" t="s">
        <v>725</v>
      </c>
      <c r="C251">
        <v>6209020305</v>
      </c>
      <c r="D251" t="s">
        <v>770</v>
      </c>
    </row>
    <row r="252" spans="1:4">
      <c r="A252" t="s">
        <v>770</v>
      </c>
      <c r="B252" t="s">
        <v>726</v>
      </c>
      <c r="C252">
        <v>6209020307</v>
      </c>
      <c r="D252" t="s">
        <v>770</v>
      </c>
    </row>
    <row r="253" spans="1:4">
      <c r="A253" t="s">
        <v>770</v>
      </c>
      <c r="B253" t="s">
        <v>727</v>
      </c>
      <c r="C253">
        <v>6209020306</v>
      </c>
      <c r="D253" t="s">
        <v>770</v>
      </c>
    </row>
    <row r="254" spans="1:4">
      <c r="A254" t="s">
        <v>770</v>
      </c>
      <c r="B254" t="s">
        <v>728</v>
      </c>
      <c r="C254">
        <v>6209020308</v>
      </c>
      <c r="D254" t="s">
        <v>770</v>
      </c>
    </row>
    <row r="255" spans="1:4">
      <c r="A255" t="s">
        <v>770</v>
      </c>
      <c r="B255" t="s">
        <v>729</v>
      </c>
      <c r="C255">
        <v>6209020310</v>
      </c>
      <c r="D255" t="s">
        <v>770</v>
      </c>
    </row>
    <row r="256" spans="1:4">
      <c r="A256" t="s">
        <v>770</v>
      </c>
      <c r="B256" t="s">
        <v>730</v>
      </c>
      <c r="C256">
        <v>6209020311</v>
      </c>
      <c r="D256" t="s">
        <v>770</v>
      </c>
    </row>
    <row r="257" spans="1:4">
      <c r="A257" t="s">
        <v>770</v>
      </c>
      <c r="B257" t="s">
        <v>731</v>
      </c>
      <c r="C257">
        <v>6209020312</v>
      </c>
      <c r="D257" t="s">
        <v>770</v>
      </c>
    </row>
    <row r="258" spans="1:4">
      <c r="A258" t="s">
        <v>770</v>
      </c>
      <c r="B258" t="s">
        <v>732</v>
      </c>
      <c r="C258">
        <v>6209020302</v>
      </c>
      <c r="D258" t="s">
        <v>770</v>
      </c>
    </row>
    <row r="259" spans="1:4">
      <c r="A259" t="s">
        <v>770</v>
      </c>
      <c r="B259" t="s">
        <v>733</v>
      </c>
      <c r="C259">
        <v>6209020303</v>
      </c>
      <c r="D259" t="s">
        <v>770</v>
      </c>
    </row>
    <row r="260" spans="1:4">
      <c r="A260" t="s">
        <v>770</v>
      </c>
      <c r="B260" t="s">
        <v>734</v>
      </c>
      <c r="C260">
        <v>6209020309</v>
      </c>
      <c r="D260" t="s">
        <v>770</v>
      </c>
    </row>
    <row r="261" spans="1:4">
      <c r="A261" t="s">
        <v>770</v>
      </c>
      <c r="B261" t="s">
        <v>735</v>
      </c>
      <c r="C261">
        <v>6209020304</v>
      </c>
      <c r="D261" t="s">
        <v>770</v>
      </c>
    </row>
    <row r="264" spans="1:4">
      <c r="A264" t="s">
        <v>465</v>
      </c>
      <c r="B264" t="s">
        <v>779</v>
      </c>
      <c r="C264">
        <v>6208020609</v>
      </c>
      <c r="D264" t="s">
        <v>465</v>
      </c>
    </row>
    <row r="265" spans="1:4">
      <c r="A265" t="s">
        <v>465</v>
      </c>
      <c r="B265" t="s">
        <v>780</v>
      </c>
      <c r="C265">
        <v>6208020602</v>
      </c>
      <c r="D265" t="s">
        <v>465</v>
      </c>
    </row>
    <row r="266" spans="1:4">
      <c r="A266" t="s">
        <v>465</v>
      </c>
      <c r="B266" t="s">
        <v>781</v>
      </c>
      <c r="C266">
        <v>6208020601</v>
      </c>
      <c r="D266" t="s">
        <v>465</v>
      </c>
    </row>
    <row r="267" spans="1:4">
      <c r="A267" t="s">
        <v>465</v>
      </c>
      <c r="B267" t="s">
        <v>782</v>
      </c>
      <c r="C267">
        <v>6208020605</v>
      </c>
      <c r="D267" t="s">
        <v>465</v>
      </c>
    </row>
    <row r="268" spans="1:4">
      <c r="A268" t="s">
        <v>465</v>
      </c>
      <c r="B268" t="s">
        <v>783</v>
      </c>
      <c r="C268">
        <v>6208020607</v>
      </c>
      <c r="D268" t="s">
        <v>465</v>
      </c>
    </row>
    <row r="269" spans="1:4">
      <c r="A269" t="s">
        <v>465</v>
      </c>
      <c r="B269" t="s">
        <v>784</v>
      </c>
      <c r="C269">
        <v>6208020608</v>
      </c>
      <c r="D269" t="s">
        <v>465</v>
      </c>
    </row>
    <row r="270" spans="1:4">
      <c r="A270" t="s">
        <v>465</v>
      </c>
      <c r="B270" t="s">
        <v>785</v>
      </c>
      <c r="C270">
        <v>6208020603</v>
      </c>
      <c r="D270" t="s">
        <v>465</v>
      </c>
    </row>
    <row r="271" spans="1:4">
      <c r="A271" t="s">
        <v>465</v>
      </c>
      <c r="B271" t="s">
        <v>786</v>
      </c>
      <c r="C271">
        <v>6208020604</v>
      </c>
      <c r="D271" t="s">
        <v>465</v>
      </c>
    </row>
    <row r="272" spans="1:4">
      <c r="A272" t="s">
        <v>465</v>
      </c>
      <c r="B272" t="s">
        <v>787</v>
      </c>
      <c r="C272">
        <v>6208020610</v>
      </c>
      <c r="D272" t="s">
        <v>465</v>
      </c>
    </row>
    <row r="273" spans="1:4">
      <c r="A273" t="s">
        <v>465</v>
      </c>
      <c r="B273" t="s">
        <v>788</v>
      </c>
      <c r="C273">
        <v>6208020606</v>
      </c>
      <c r="D273" t="s">
        <v>465</v>
      </c>
    </row>
    <row r="274" spans="1:4">
      <c r="A274" t="s">
        <v>465</v>
      </c>
      <c r="B274" t="s">
        <v>789</v>
      </c>
      <c r="C274">
        <v>6208022302</v>
      </c>
      <c r="D274" t="s">
        <v>465</v>
      </c>
    </row>
    <row r="275" spans="1:4">
      <c r="A275" t="s">
        <v>465</v>
      </c>
      <c r="B275" t="s">
        <v>790</v>
      </c>
      <c r="C275">
        <v>6208022301</v>
      </c>
      <c r="D275" t="s">
        <v>465</v>
      </c>
    </row>
    <row r="276" spans="1:4">
      <c r="A276" t="s">
        <v>465</v>
      </c>
      <c r="B276" t="s">
        <v>791</v>
      </c>
      <c r="C276">
        <v>6208022303</v>
      </c>
      <c r="D276" t="s">
        <v>465</v>
      </c>
    </row>
    <row r="277" spans="1:4">
      <c r="A277" t="s">
        <v>465</v>
      </c>
      <c r="B277" t="s">
        <v>792</v>
      </c>
      <c r="C277">
        <v>6208100303</v>
      </c>
      <c r="D277" t="s">
        <v>465</v>
      </c>
    </row>
    <row r="278" spans="1:4">
      <c r="A278" t="s">
        <v>465</v>
      </c>
      <c r="B278" t="s">
        <v>793</v>
      </c>
      <c r="C278">
        <v>6208100301</v>
      </c>
      <c r="D278" t="s">
        <v>465</v>
      </c>
    </row>
    <row r="279" spans="1:4">
      <c r="A279" t="s">
        <v>465</v>
      </c>
      <c r="B279" t="s">
        <v>794</v>
      </c>
      <c r="C279">
        <v>6208020902</v>
      </c>
      <c r="D279" t="s">
        <v>465</v>
      </c>
    </row>
    <row r="280" spans="1:4">
      <c r="A280" t="s">
        <v>465</v>
      </c>
      <c r="B280" t="s">
        <v>795</v>
      </c>
      <c r="C280">
        <v>6208020901</v>
      </c>
      <c r="D280" t="s">
        <v>465</v>
      </c>
    </row>
    <row r="281" spans="1:4">
      <c r="A281" t="s">
        <v>465</v>
      </c>
      <c r="B281" t="s">
        <v>796</v>
      </c>
      <c r="C281">
        <v>6208020101</v>
      </c>
      <c r="D281" t="s">
        <v>465</v>
      </c>
    </row>
    <row r="282" spans="1:4">
      <c r="A282" t="s">
        <v>465</v>
      </c>
      <c r="B282" t="s">
        <v>797</v>
      </c>
      <c r="C282">
        <v>6208021201</v>
      </c>
      <c r="D282" t="s">
        <v>465</v>
      </c>
    </row>
    <row r="283" spans="1:4">
      <c r="A283" t="s">
        <v>465</v>
      </c>
      <c r="B283" t="s">
        <v>798</v>
      </c>
      <c r="C283">
        <v>6208021202</v>
      </c>
      <c r="D283" t="s">
        <v>465</v>
      </c>
    </row>
    <row r="284" spans="1:4">
      <c r="A284" t="s">
        <v>465</v>
      </c>
      <c r="B284" t="s">
        <v>799</v>
      </c>
      <c r="C284">
        <v>6208021203</v>
      </c>
      <c r="D284" t="s">
        <v>465</v>
      </c>
    </row>
    <row r="285" spans="1:4">
      <c r="A285" t="s">
        <v>465</v>
      </c>
      <c r="B285" t="s">
        <v>800</v>
      </c>
      <c r="C285">
        <v>6208021204</v>
      </c>
      <c r="D285" t="s">
        <v>465</v>
      </c>
    </row>
    <row r="286" spans="1:4">
      <c r="A286" t="s">
        <v>465</v>
      </c>
      <c r="B286" t="s">
        <v>801</v>
      </c>
      <c r="C286">
        <v>6208022002</v>
      </c>
      <c r="D286" t="s">
        <v>465</v>
      </c>
    </row>
    <row r="287" spans="1:4">
      <c r="A287" t="s">
        <v>465</v>
      </c>
      <c r="B287" t="s">
        <v>802</v>
      </c>
      <c r="C287">
        <v>6208022001</v>
      </c>
      <c r="D287" t="s">
        <v>465</v>
      </c>
    </row>
    <row r="288" spans="1:4">
      <c r="A288" t="s">
        <v>465</v>
      </c>
      <c r="B288" t="s">
        <v>803</v>
      </c>
      <c r="C288">
        <v>6208022201</v>
      </c>
      <c r="D288" t="s">
        <v>465</v>
      </c>
    </row>
    <row r="289" spans="1:4">
      <c r="A289" t="s">
        <v>465</v>
      </c>
      <c r="B289" t="s">
        <v>804</v>
      </c>
      <c r="C289">
        <v>6208020501</v>
      </c>
      <c r="D289" t="s">
        <v>465</v>
      </c>
    </row>
    <row r="290" spans="1:4">
      <c r="A290" t="s">
        <v>465</v>
      </c>
      <c r="B290" t="s">
        <v>805</v>
      </c>
      <c r="C290">
        <v>6208020505</v>
      </c>
      <c r="D290" t="s">
        <v>465</v>
      </c>
    </row>
    <row r="291" spans="1:4">
      <c r="A291" t="s">
        <v>465</v>
      </c>
      <c r="B291" t="s">
        <v>806</v>
      </c>
      <c r="C291">
        <v>6208020503</v>
      </c>
      <c r="D291" t="s">
        <v>465</v>
      </c>
    </row>
    <row r="292" spans="1:4">
      <c r="A292" t="s">
        <v>465</v>
      </c>
      <c r="B292" t="s">
        <v>807</v>
      </c>
      <c r="C292">
        <v>6208100501</v>
      </c>
      <c r="D292" t="s">
        <v>465</v>
      </c>
    </row>
    <row r="293" spans="1:4">
      <c r="A293" t="s">
        <v>465</v>
      </c>
      <c r="B293" t="s">
        <v>808</v>
      </c>
      <c r="C293">
        <v>6208021601</v>
      </c>
      <c r="D293" t="s">
        <v>465</v>
      </c>
    </row>
    <row r="294" spans="1:4">
      <c r="A294" t="s">
        <v>465</v>
      </c>
      <c r="B294" t="s">
        <v>809</v>
      </c>
      <c r="C294">
        <v>6208021602</v>
      </c>
      <c r="D294" t="s">
        <v>465</v>
      </c>
    </row>
    <row r="295" spans="1:4">
      <c r="A295" t="s">
        <v>465</v>
      </c>
      <c r="B295" t="s">
        <v>810</v>
      </c>
      <c r="C295">
        <v>6208020202</v>
      </c>
      <c r="D295" t="s">
        <v>465</v>
      </c>
    </row>
    <row r="296" spans="1:4">
      <c r="A296" t="s">
        <v>465</v>
      </c>
      <c r="B296" t="s">
        <v>811</v>
      </c>
      <c r="C296">
        <v>6208020201</v>
      </c>
      <c r="D296" t="s">
        <v>465</v>
      </c>
    </row>
    <row r="297" spans="1:4">
      <c r="A297" t="s">
        <v>465</v>
      </c>
      <c r="B297" t="s">
        <v>812</v>
      </c>
      <c r="C297">
        <v>6208020203</v>
      </c>
      <c r="D297" t="s">
        <v>465</v>
      </c>
    </row>
    <row r="298" spans="1:4">
      <c r="A298" t="s">
        <v>465</v>
      </c>
      <c r="B298" t="s">
        <v>813</v>
      </c>
      <c r="C298">
        <v>6208080106</v>
      </c>
      <c r="D298" t="s">
        <v>465</v>
      </c>
    </row>
    <row r="299" spans="1:4">
      <c r="A299" t="s">
        <v>465</v>
      </c>
      <c r="B299" t="s">
        <v>814</v>
      </c>
      <c r="C299">
        <v>6208080108</v>
      </c>
      <c r="D299" t="s">
        <v>465</v>
      </c>
    </row>
    <row r="300" spans="1:4">
      <c r="A300" t="s">
        <v>465</v>
      </c>
      <c r="B300" t="s">
        <v>815</v>
      </c>
      <c r="C300">
        <v>6208080107</v>
      </c>
      <c r="D300" t="s">
        <v>465</v>
      </c>
    </row>
    <row r="301" spans="1:4">
      <c r="A301" t="s">
        <v>465</v>
      </c>
      <c r="B301" t="s">
        <v>816</v>
      </c>
      <c r="C301">
        <v>6208080101</v>
      </c>
      <c r="D301" t="s">
        <v>465</v>
      </c>
    </row>
    <row r="302" spans="1:4">
      <c r="A302" t="s">
        <v>465</v>
      </c>
      <c r="B302" t="s">
        <v>817</v>
      </c>
      <c r="C302">
        <v>6208080103</v>
      </c>
      <c r="D302" t="s">
        <v>465</v>
      </c>
    </row>
    <row r="303" spans="1:4">
      <c r="A303" t="s">
        <v>465</v>
      </c>
      <c r="B303" t="s">
        <v>818</v>
      </c>
      <c r="C303">
        <v>6208080102</v>
      </c>
      <c r="D303" t="s">
        <v>465</v>
      </c>
    </row>
    <row r="304" spans="1:4">
      <c r="A304" t="s">
        <v>465</v>
      </c>
      <c r="B304" t="s">
        <v>819</v>
      </c>
      <c r="C304">
        <v>6208080104</v>
      </c>
      <c r="D304" t="s">
        <v>465</v>
      </c>
    </row>
    <row r="305" spans="1:4">
      <c r="A305" t="s">
        <v>465</v>
      </c>
      <c r="B305" t="s">
        <v>820</v>
      </c>
      <c r="C305">
        <v>6208080105</v>
      </c>
      <c r="D305" t="s">
        <v>465</v>
      </c>
    </row>
    <row r="306" spans="1:4">
      <c r="A306" t="s">
        <v>465</v>
      </c>
      <c r="B306" t="s">
        <v>821</v>
      </c>
      <c r="C306">
        <v>6208021815</v>
      </c>
      <c r="D306" t="s">
        <v>465</v>
      </c>
    </row>
    <row r="307" spans="1:4">
      <c r="A307" t="s">
        <v>465</v>
      </c>
      <c r="B307" t="s">
        <v>822</v>
      </c>
      <c r="C307">
        <v>6208020709</v>
      </c>
      <c r="D307" t="s">
        <v>465</v>
      </c>
    </row>
    <row r="308" spans="1:4">
      <c r="A308" t="s">
        <v>465</v>
      </c>
      <c r="B308" t="s">
        <v>823</v>
      </c>
      <c r="C308">
        <v>6208020710</v>
      </c>
      <c r="D308" t="s">
        <v>465</v>
      </c>
    </row>
    <row r="309" spans="1:4">
      <c r="A309" t="s">
        <v>465</v>
      </c>
      <c r="B309" t="s">
        <v>824</v>
      </c>
      <c r="C309">
        <v>6208020702</v>
      </c>
      <c r="D309" t="s">
        <v>465</v>
      </c>
    </row>
    <row r="310" spans="1:4">
      <c r="A310" t="s">
        <v>465</v>
      </c>
      <c r="B310" t="s">
        <v>825</v>
      </c>
      <c r="C310">
        <v>6208020701</v>
      </c>
      <c r="D310" t="s">
        <v>465</v>
      </c>
    </row>
    <row r="311" spans="1:4">
      <c r="A311" t="s">
        <v>465</v>
      </c>
      <c r="B311" t="s">
        <v>826</v>
      </c>
      <c r="C311">
        <v>6208020705</v>
      </c>
      <c r="D311" t="s">
        <v>465</v>
      </c>
    </row>
    <row r="312" spans="1:4">
      <c r="A312" t="s">
        <v>465</v>
      </c>
      <c r="B312" t="s">
        <v>827</v>
      </c>
      <c r="C312">
        <v>6208020707</v>
      </c>
      <c r="D312" t="s">
        <v>465</v>
      </c>
    </row>
    <row r="313" spans="1:4">
      <c r="A313" t="s">
        <v>465</v>
      </c>
      <c r="B313" t="s">
        <v>828</v>
      </c>
      <c r="C313">
        <v>6208020708</v>
      </c>
      <c r="D313" t="s">
        <v>465</v>
      </c>
    </row>
    <row r="314" spans="1:4">
      <c r="A314" t="s">
        <v>465</v>
      </c>
      <c r="B314" t="s">
        <v>829</v>
      </c>
      <c r="C314">
        <v>6208020703</v>
      </c>
      <c r="D314" t="s">
        <v>465</v>
      </c>
    </row>
    <row r="315" spans="1:4">
      <c r="A315" t="s">
        <v>465</v>
      </c>
      <c r="B315" t="s">
        <v>830</v>
      </c>
      <c r="C315">
        <v>6208020704</v>
      </c>
      <c r="D315" t="s">
        <v>465</v>
      </c>
    </row>
    <row r="316" spans="1:4">
      <c r="A316" t="s">
        <v>465</v>
      </c>
      <c r="B316" t="s">
        <v>831</v>
      </c>
      <c r="C316">
        <v>6208020712</v>
      </c>
      <c r="D316" t="s">
        <v>465</v>
      </c>
    </row>
    <row r="317" spans="1:4">
      <c r="A317" t="s">
        <v>465</v>
      </c>
      <c r="B317" t="s">
        <v>832</v>
      </c>
      <c r="C317">
        <v>6208020711</v>
      </c>
      <c r="D317" t="s">
        <v>465</v>
      </c>
    </row>
    <row r="318" spans="1:4">
      <c r="A318" t="s">
        <v>465</v>
      </c>
      <c r="B318" t="s">
        <v>833</v>
      </c>
      <c r="C318">
        <v>6208020706</v>
      </c>
      <c r="D318" t="s">
        <v>465</v>
      </c>
    </row>
    <row r="319" spans="1:4">
      <c r="A319" t="s">
        <v>465</v>
      </c>
      <c r="B319" t="s">
        <v>834</v>
      </c>
      <c r="C319">
        <v>6208021801</v>
      </c>
      <c r="D319" t="s">
        <v>465</v>
      </c>
    </row>
    <row r="320" spans="1:4">
      <c r="A320" t="s">
        <v>465</v>
      </c>
      <c r="B320" t="s">
        <v>835</v>
      </c>
      <c r="C320">
        <v>6208021810</v>
      </c>
      <c r="D320" t="s">
        <v>465</v>
      </c>
    </row>
    <row r="321" spans="1:4">
      <c r="A321" t="s">
        <v>465</v>
      </c>
      <c r="B321" t="s">
        <v>836</v>
      </c>
      <c r="C321">
        <v>6208021802</v>
      </c>
      <c r="D321" t="s">
        <v>465</v>
      </c>
    </row>
    <row r="322" spans="1:4">
      <c r="A322" t="s">
        <v>465</v>
      </c>
      <c r="B322" t="s">
        <v>837</v>
      </c>
      <c r="C322">
        <v>6208021808</v>
      </c>
      <c r="D322" t="s">
        <v>465</v>
      </c>
    </row>
    <row r="323" spans="1:4">
      <c r="A323" t="s">
        <v>465</v>
      </c>
      <c r="B323" t="s">
        <v>838</v>
      </c>
      <c r="C323">
        <v>6208021803</v>
      </c>
      <c r="D323" t="s">
        <v>465</v>
      </c>
    </row>
    <row r="324" spans="1:4">
      <c r="A324" t="s">
        <v>465</v>
      </c>
      <c r="B324" t="s">
        <v>839</v>
      </c>
      <c r="C324">
        <v>6208021804</v>
      </c>
      <c r="D324" t="s">
        <v>465</v>
      </c>
    </row>
    <row r="325" spans="1:4">
      <c r="A325" t="s">
        <v>465</v>
      </c>
      <c r="B325" t="s">
        <v>840</v>
      </c>
      <c r="C325">
        <v>6208021809</v>
      </c>
      <c r="D325" t="s">
        <v>465</v>
      </c>
    </row>
    <row r="326" spans="1:4">
      <c r="A326" t="s">
        <v>465</v>
      </c>
      <c r="B326" t="s">
        <v>841</v>
      </c>
      <c r="C326">
        <v>6208021805</v>
      </c>
      <c r="D326" t="s">
        <v>465</v>
      </c>
    </row>
    <row r="327" spans="1:4">
      <c r="A327" t="s">
        <v>465</v>
      </c>
      <c r="B327" t="s">
        <v>842</v>
      </c>
      <c r="C327">
        <v>6208021814</v>
      </c>
      <c r="D327" t="s">
        <v>465</v>
      </c>
    </row>
    <row r="328" spans="1:4">
      <c r="A328" t="s">
        <v>465</v>
      </c>
      <c r="B328" t="s">
        <v>843</v>
      </c>
      <c r="C328">
        <v>6208021806</v>
      </c>
      <c r="D328" t="s">
        <v>465</v>
      </c>
    </row>
    <row r="329" spans="1:4">
      <c r="A329" t="s">
        <v>465</v>
      </c>
      <c r="B329" t="s">
        <v>844</v>
      </c>
      <c r="C329">
        <v>6208021807</v>
      </c>
      <c r="D329" t="s">
        <v>465</v>
      </c>
    </row>
    <row r="330" spans="1:4">
      <c r="A330" t="s">
        <v>465</v>
      </c>
      <c r="B330" t="s">
        <v>845</v>
      </c>
      <c r="C330">
        <v>6208021002</v>
      </c>
      <c r="D330" t="s">
        <v>465</v>
      </c>
    </row>
    <row r="331" spans="1:4">
      <c r="A331" t="s">
        <v>465</v>
      </c>
      <c r="B331" t="s">
        <v>846</v>
      </c>
      <c r="C331">
        <v>6208021001</v>
      </c>
      <c r="D331" t="s">
        <v>465</v>
      </c>
    </row>
    <row r="332" spans="1:4">
      <c r="A332" t="s">
        <v>465</v>
      </c>
      <c r="B332" t="s">
        <v>847</v>
      </c>
      <c r="C332">
        <v>6208021007</v>
      </c>
      <c r="D332" t="s">
        <v>465</v>
      </c>
    </row>
    <row r="333" spans="1:4">
      <c r="A333" t="s">
        <v>465</v>
      </c>
      <c r="B333" t="s">
        <v>848</v>
      </c>
      <c r="C333">
        <v>6208021005</v>
      </c>
      <c r="D333" t="s">
        <v>465</v>
      </c>
    </row>
    <row r="334" spans="1:4">
      <c r="A334" t="s">
        <v>465</v>
      </c>
      <c r="B334" t="s">
        <v>849</v>
      </c>
      <c r="C334">
        <v>6208021006</v>
      </c>
      <c r="D334" t="s">
        <v>465</v>
      </c>
    </row>
    <row r="335" spans="1:4">
      <c r="A335" t="s">
        <v>465</v>
      </c>
      <c r="B335" t="s">
        <v>850</v>
      </c>
      <c r="C335">
        <v>6208021008</v>
      </c>
      <c r="D335" t="s">
        <v>465</v>
      </c>
    </row>
    <row r="336" spans="1:4">
      <c r="A336" t="s">
        <v>465</v>
      </c>
      <c r="B336" t="s">
        <v>851</v>
      </c>
      <c r="C336">
        <v>6208021004</v>
      </c>
      <c r="D336" t="s">
        <v>465</v>
      </c>
    </row>
    <row r="337" spans="1:4">
      <c r="A337" t="s">
        <v>465</v>
      </c>
      <c r="B337" t="s">
        <v>852</v>
      </c>
      <c r="C337">
        <v>6208021003</v>
      </c>
      <c r="D337" t="s">
        <v>465</v>
      </c>
    </row>
    <row r="338" spans="1:4">
      <c r="A338" t="s">
        <v>465</v>
      </c>
      <c r="B338" t="s">
        <v>853</v>
      </c>
      <c r="C338">
        <v>6208021301</v>
      </c>
      <c r="D338" t="s">
        <v>465</v>
      </c>
    </row>
    <row r="339" spans="1:4">
      <c r="A339" t="s">
        <v>465</v>
      </c>
      <c r="B339" t="s">
        <v>854</v>
      </c>
      <c r="C339">
        <v>6208020803</v>
      </c>
      <c r="D339" t="s">
        <v>465</v>
      </c>
    </row>
    <row r="340" spans="1:4">
      <c r="A340" t="s">
        <v>465</v>
      </c>
      <c r="B340" t="s">
        <v>855</v>
      </c>
      <c r="C340">
        <v>6208020802</v>
      </c>
      <c r="D340" t="s">
        <v>465</v>
      </c>
    </row>
    <row r="341" spans="1:4">
      <c r="A341" t="s">
        <v>465</v>
      </c>
      <c r="B341" t="s">
        <v>856</v>
      </c>
      <c r="C341">
        <v>6208020807</v>
      </c>
      <c r="D341" t="s">
        <v>465</v>
      </c>
    </row>
    <row r="342" spans="1:4">
      <c r="A342" t="s">
        <v>465</v>
      </c>
      <c r="B342" t="s">
        <v>857</v>
      </c>
      <c r="C342">
        <v>6208020804</v>
      </c>
      <c r="D342" t="s">
        <v>465</v>
      </c>
    </row>
    <row r="343" spans="1:4">
      <c r="A343" t="s">
        <v>465</v>
      </c>
      <c r="B343" t="s">
        <v>858</v>
      </c>
      <c r="C343">
        <v>6208020812</v>
      </c>
      <c r="D343" t="s">
        <v>465</v>
      </c>
    </row>
    <row r="344" spans="1:4">
      <c r="A344" t="s">
        <v>465</v>
      </c>
      <c r="B344" t="s">
        <v>859</v>
      </c>
      <c r="C344">
        <v>6208020801</v>
      </c>
      <c r="D344" t="s">
        <v>465</v>
      </c>
    </row>
    <row r="345" spans="1:4">
      <c r="A345" t="s">
        <v>465</v>
      </c>
      <c r="B345" t="s">
        <v>860</v>
      </c>
      <c r="C345">
        <v>6208020811</v>
      </c>
      <c r="D345" t="s">
        <v>465</v>
      </c>
    </row>
    <row r="346" spans="1:4">
      <c r="A346" t="s">
        <v>465</v>
      </c>
      <c r="B346" t="s">
        <v>861</v>
      </c>
      <c r="C346">
        <v>6208020814</v>
      </c>
      <c r="D346" t="s">
        <v>465</v>
      </c>
    </row>
    <row r="347" spans="1:4">
      <c r="A347" t="s">
        <v>465</v>
      </c>
      <c r="B347" t="s">
        <v>862</v>
      </c>
      <c r="C347">
        <v>6208020808</v>
      </c>
      <c r="D347" t="s">
        <v>465</v>
      </c>
    </row>
    <row r="348" spans="1:4">
      <c r="A348" t="s">
        <v>465</v>
      </c>
      <c r="B348" t="s">
        <v>863</v>
      </c>
      <c r="C348">
        <v>6208020809</v>
      </c>
      <c r="D348" t="s">
        <v>465</v>
      </c>
    </row>
    <row r="349" spans="1:4">
      <c r="A349" t="s">
        <v>465</v>
      </c>
      <c r="B349" t="s">
        <v>864</v>
      </c>
      <c r="C349">
        <v>6208020810</v>
      </c>
      <c r="D349" t="s">
        <v>465</v>
      </c>
    </row>
    <row r="350" spans="1:4">
      <c r="A350" t="s">
        <v>465</v>
      </c>
      <c r="B350" t="s">
        <v>865</v>
      </c>
      <c r="C350">
        <v>6208020806</v>
      </c>
      <c r="D350" t="s">
        <v>465</v>
      </c>
    </row>
    <row r="351" spans="1:4">
      <c r="A351" t="s">
        <v>465</v>
      </c>
      <c r="B351" t="s">
        <v>866</v>
      </c>
      <c r="C351">
        <v>6208020805</v>
      </c>
      <c r="D351" t="s">
        <v>465</v>
      </c>
    </row>
    <row r="352" spans="1:4">
      <c r="A352" t="s">
        <v>465</v>
      </c>
      <c r="B352" t="s">
        <v>867</v>
      </c>
      <c r="C352">
        <v>6208020813</v>
      </c>
      <c r="D352" t="s">
        <v>465</v>
      </c>
    </row>
    <row r="353" spans="1:4">
      <c r="A353" t="s">
        <v>465</v>
      </c>
      <c r="B353" t="s">
        <v>868</v>
      </c>
      <c r="C353">
        <v>6208050306</v>
      </c>
      <c r="D353" t="s">
        <v>465</v>
      </c>
    </row>
    <row r="354" spans="1:4">
      <c r="A354" t="s">
        <v>465</v>
      </c>
      <c r="B354" t="s">
        <v>869</v>
      </c>
      <c r="C354">
        <v>6208021401</v>
      </c>
      <c r="D354" t="s">
        <v>465</v>
      </c>
    </row>
    <row r="355" spans="1:4">
      <c r="A355" t="s">
        <v>465</v>
      </c>
      <c r="B355" t="s">
        <v>870</v>
      </c>
      <c r="C355">
        <v>6208021402</v>
      </c>
      <c r="D355" t="s">
        <v>465</v>
      </c>
    </row>
    <row r="356" spans="1:4">
      <c r="A356" t="s">
        <v>465</v>
      </c>
      <c r="B356" t="s">
        <v>871</v>
      </c>
      <c r="C356">
        <v>6208021501</v>
      </c>
      <c r="D356" t="s">
        <v>465</v>
      </c>
    </row>
    <row r="357" spans="1:4">
      <c r="A357" t="s">
        <v>465</v>
      </c>
      <c r="B357" t="s">
        <v>872</v>
      </c>
      <c r="C357">
        <v>6208020402</v>
      </c>
      <c r="D357" t="s">
        <v>465</v>
      </c>
    </row>
    <row r="358" spans="1:4">
      <c r="A358" t="s">
        <v>465</v>
      </c>
      <c r="B358" t="s">
        <v>873</v>
      </c>
      <c r="C358">
        <v>6208020401</v>
      </c>
      <c r="D358" t="s">
        <v>465</v>
      </c>
    </row>
    <row r="359" spans="1:4">
      <c r="A359" t="s">
        <v>465</v>
      </c>
      <c r="B359" t="s">
        <v>874</v>
      </c>
      <c r="C359">
        <v>6208020403</v>
      </c>
      <c r="D359" t="s">
        <v>465</v>
      </c>
    </row>
    <row r="360" spans="1:4">
      <c r="A360" t="s">
        <v>465</v>
      </c>
      <c r="B360" t="s">
        <v>875</v>
      </c>
      <c r="C360">
        <v>6208020407</v>
      </c>
      <c r="D360" t="s">
        <v>465</v>
      </c>
    </row>
    <row r="361" spans="1:4">
      <c r="A361" t="s">
        <v>465</v>
      </c>
      <c r="B361" t="s">
        <v>876</v>
      </c>
      <c r="C361">
        <v>6208020406</v>
      </c>
      <c r="D361" t="s">
        <v>465</v>
      </c>
    </row>
    <row r="362" spans="1:4">
      <c r="A362" t="s">
        <v>465</v>
      </c>
      <c r="B362" t="s">
        <v>877</v>
      </c>
      <c r="C362">
        <v>6208020404</v>
      </c>
      <c r="D362" t="s">
        <v>465</v>
      </c>
    </row>
    <row r="363" spans="1:4">
      <c r="A363" t="s">
        <v>465</v>
      </c>
      <c r="B363" t="s">
        <v>878</v>
      </c>
      <c r="C363">
        <v>6208020405</v>
      </c>
      <c r="D363" t="s">
        <v>465</v>
      </c>
    </row>
    <row r="364" spans="1:4">
      <c r="A364" t="s">
        <v>465</v>
      </c>
      <c r="B364" t="s">
        <v>879</v>
      </c>
      <c r="C364">
        <v>6208020408</v>
      </c>
      <c r="D364" t="s">
        <v>465</v>
      </c>
    </row>
    <row r="365" spans="1:4">
      <c r="A365" t="s">
        <v>465</v>
      </c>
      <c r="B365" t="s">
        <v>880</v>
      </c>
      <c r="C365">
        <v>6208020301</v>
      </c>
      <c r="D365" t="s">
        <v>465</v>
      </c>
    </row>
    <row r="366" spans="1:4">
      <c r="A366" t="s">
        <v>465</v>
      </c>
      <c r="B366" t="s">
        <v>881</v>
      </c>
      <c r="C366">
        <v>6208020305</v>
      </c>
      <c r="D366" t="s">
        <v>465</v>
      </c>
    </row>
    <row r="367" spans="1:4">
      <c r="A367" t="s">
        <v>465</v>
      </c>
      <c r="B367" t="s">
        <v>882</v>
      </c>
      <c r="C367">
        <v>6208020307</v>
      </c>
      <c r="D367" t="s">
        <v>465</v>
      </c>
    </row>
    <row r="368" spans="1:4">
      <c r="A368" t="s">
        <v>465</v>
      </c>
      <c r="B368" t="s">
        <v>883</v>
      </c>
      <c r="C368">
        <v>6208020306</v>
      </c>
      <c r="D368" t="s">
        <v>465</v>
      </c>
    </row>
    <row r="369" spans="1:4">
      <c r="A369" t="s">
        <v>465</v>
      </c>
      <c r="B369" t="s">
        <v>884</v>
      </c>
      <c r="C369">
        <v>6208020308</v>
      </c>
      <c r="D369" t="s">
        <v>465</v>
      </c>
    </row>
    <row r="370" spans="1:4">
      <c r="A370" t="s">
        <v>465</v>
      </c>
      <c r="B370" t="s">
        <v>885</v>
      </c>
      <c r="C370">
        <v>6208020310</v>
      </c>
      <c r="D370" t="s">
        <v>465</v>
      </c>
    </row>
    <row r="371" spans="1:4">
      <c r="A371" t="s">
        <v>465</v>
      </c>
      <c r="B371" t="s">
        <v>886</v>
      </c>
      <c r="C371">
        <v>6208020311</v>
      </c>
      <c r="D371" t="s">
        <v>465</v>
      </c>
    </row>
    <row r="372" spans="1:4">
      <c r="A372" t="s">
        <v>465</v>
      </c>
      <c r="B372" t="s">
        <v>887</v>
      </c>
      <c r="C372">
        <v>6208020312</v>
      </c>
      <c r="D372" t="s">
        <v>465</v>
      </c>
    </row>
    <row r="373" spans="1:4">
      <c r="A373" t="s">
        <v>465</v>
      </c>
      <c r="B373" t="s">
        <v>888</v>
      </c>
      <c r="C373">
        <v>6208020302</v>
      </c>
      <c r="D373" t="s">
        <v>465</v>
      </c>
    </row>
    <row r="374" spans="1:4">
      <c r="A374" t="s">
        <v>465</v>
      </c>
      <c r="B374" t="s">
        <v>889</v>
      </c>
      <c r="C374">
        <v>6208020303</v>
      </c>
      <c r="D374" t="s">
        <v>465</v>
      </c>
    </row>
    <row r="375" spans="1:4">
      <c r="A375" t="s">
        <v>465</v>
      </c>
      <c r="B375" t="s">
        <v>890</v>
      </c>
      <c r="C375">
        <v>6208020309</v>
      </c>
      <c r="D375" t="s">
        <v>465</v>
      </c>
    </row>
    <row r="376" spans="1:4">
      <c r="A376" t="s">
        <v>465</v>
      </c>
      <c r="B376" t="s">
        <v>891</v>
      </c>
      <c r="C376">
        <v>6208020304</v>
      </c>
      <c r="D376" t="s">
        <v>465</v>
      </c>
    </row>
    <row r="377" spans="1:4">
      <c r="A377" t="s">
        <v>465</v>
      </c>
      <c r="B377" t="s">
        <v>892</v>
      </c>
      <c r="C377">
        <v>6208100402</v>
      </c>
      <c r="D377" t="s">
        <v>465</v>
      </c>
    </row>
    <row r="378" spans="1:4">
      <c r="A378" t="s">
        <v>465</v>
      </c>
      <c r="B378" t="s">
        <v>748</v>
      </c>
      <c r="C378">
        <v>5395959501</v>
      </c>
      <c r="D378" t="s">
        <v>465</v>
      </c>
    </row>
    <row r="379" spans="1:4">
      <c r="A379" t="s">
        <v>465</v>
      </c>
      <c r="B379" t="s">
        <v>893</v>
      </c>
      <c r="C379">
        <v>6208100401</v>
      </c>
      <c r="D379" t="s">
        <v>465</v>
      </c>
    </row>
    <row r="382" spans="1:4">
      <c r="A382" t="s">
        <v>894</v>
      </c>
      <c r="B382" t="s">
        <v>895</v>
      </c>
      <c r="C382">
        <v>1556100101</v>
      </c>
      <c r="D382" t="s">
        <v>894</v>
      </c>
    </row>
    <row r="383" spans="1:4">
      <c r="A383" t="s">
        <v>894</v>
      </c>
      <c r="B383" t="s">
        <v>896</v>
      </c>
      <c r="C383">
        <v>1560050101</v>
      </c>
      <c r="D383" t="s">
        <v>894</v>
      </c>
    </row>
    <row r="384" spans="1:4">
      <c r="A384" t="s">
        <v>894</v>
      </c>
      <c r="B384" t="s">
        <v>897</v>
      </c>
      <c r="C384">
        <v>1540050101</v>
      </c>
      <c r="D384" t="s">
        <v>894</v>
      </c>
    </row>
    <row r="385" spans="1:4">
      <c r="A385" t="s">
        <v>894</v>
      </c>
      <c r="B385" t="s">
        <v>898</v>
      </c>
      <c r="C385">
        <v>1805100101</v>
      </c>
      <c r="D385" t="s">
        <v>894</v>
      </c>
    </row>
    <row r="386" spans="1:4">
      <c r="A386" t="s">
        <v>894</v>
      </c>
      <c r="B386" t="s">
        <v>899</v>
      </c>
      <c r="C386">
        <v>1516150101</v>
      </c>
      <c r="D386" t="s">
        <v>894</v>
      </c>
    </row>
    <row r="387" spans="1:4">
      <c r="A387" t="s">
        <v>894</v>
      </c>
      <c r="B387" t="s">
        <v>900</v>
      </c>
      <c r="C387">
        <v>1508050101</v>
      </c>
      <c r="D387" t="s">
        <v>894</v>
      </c>
    </row>
    <row r="388" spans="1:4">
      <c r="A388" t="s">
        <v>894</v>
      </c>
      <c r="B388" t="s">
        <v>901</v>
      </c>
      <c r="C388">
        <v>1584050102</v>
      </c>
      <c r="D388" t="s">
        <v>894</v>
      </c>
    </row>
    <row r="389" spans="1:4">
      <c r="A389" t="s">
        <v>894</v>
      </c>
      <c r="B389" t="s">
        <v>902</v>
      </c>
      <c r="C389">
        <v>1516050101</v>
      </c>
      <c r="D389" t="s">
        <v>894</v>
      </c>
    </row>
    <row r="390" spans="1:4">
      <c r="A390" t="s">
        <v>894</v>
      </c>
      <c r="B390" t="s">
        <v>903</v>
      </c>
      <c r="C390">
        <v>1805959501</v>
      </c>
      <c r="D390" t="s">
        <v>894</v>
      </c>
    </row>
    <row r="391" spans="1:4">
      <c r="A391" t="s">
        <v>894</v>
      </c>
      <c r="B391" t="s">
        <v>904</v>
      </c>
      <c r="C391">
        <v>1805050101</v>
      </c>
      <c r="D391" t="s">
        <v>894</v>
      </c>
    </row>
    <row r="392" spans="1:4">
      <c r="A392" t="s">
        <v>894</v>
      </c>
      <c r="B392" t="s">
        <v>905</v>
      </c>
      <c r="C392">
        <v>1520050103</v>
      </c>
      <c r="D392" t="s">
        <v>894</v>
      </c>
    </row>
    <row r="393" spans="1:4">
      <c r="A393" t="s">
        <v>894</v>
      </c>
      <c r="B393" t="s">
        <v>906</v>
      </c>
      <c r="C393">
        <v>1520050107</v>
      </c>
      <c r="D393" t="s">
        <v>894</v>
      </c>
    </row>
    <row r="394" spans="1:4">
      <c r="A394" t="s">
        <v>894</v>
      </c>
      <c r="B394" t="s">
        <v>907</v>
      </c>
      <c r="C394">
        <v>1520050106</v>
      </c>
      <c r="D394" t="s">
        <v>894</v>
      </c>
    </row>
    <row r="395" spans="1:4">
      <c r="A395" t="s">
        <v>894</v>
      </c>
      <c r="B395" t="s">
        <v>908</v>
      </c>
      <c r="C395">
        <v>1520050102</v>
      </c>
      <c r="D395" t="s">
        <v>894</v>
      </c>
    </row>
    <row r="396" spans="1:4">
      <c r="A396" t="s">
        <v>894</v>
      </c>
      <c r="B396" t="s">
        <v>909</v>
      </c>
      <c r="C396">
        <v>1520050104</v>
      </c>
      <c r="D396" t="s">
        <v>894</v>
      </c>
    </row>
    <row r="397" spans="1:4">
      <c r="A397" t="s">
        <v>894</v>
      </c>
      <c r="B397" t="s">
        <v>910</v>
      </c>
      <c r="C397">
        <v>1520050108</v>
      </c>
      <c r="D397" t="s">
        <v>894</v>
      </c>
    </row>
    <row r="398" spans="1:4">
      <c r="A398" t="s">
        <v>894</v>
      </c>
      <c r="B398" t="s">
        <v>911</v>
      </c>
      <c r="C398">
        <v>1528100101</v>
      </c>
      <c r="D398" t="s">
        <v>894</v>
      </c>
    </row>
    <row r="399" spans="1:4">
      <c r="A399" t="s">
        <v>894</v>
      </c>
      <c r="B399" t="s">
        <v>912</v>
      </c>
      <c r="C399">
        <v>1524100101</v>
      </c>
      <c r="D399" t="s">
        <v>894</v>
      </c>
    </row>
    <row r="400" spans="1:4">
      <c r="A400" t="s">
        <v>894</v>
      </c>
      <c r="B400" t="s">
        <v>913</v>
      </c>
      <c r="C400">
        <v>1528150101</v>
      </c>
      <c r="D400" t="s">
        <v>894</v>
      </c>
    </row>
    <row r="401" spans="1:4">
      <c r="A401" t="s">
        <v>894</v>
      </c>
      <c r="B401" t="s">
        <v>914</v>
      </c>
      <c r="C401">
        <v>1805100102</v>
      </c>
      <c r="D401" t="s">
        <v>894</v>
      </c>
    </row>
    <row r="402" spans="1:4">
      <c r="A402" t="s">
        <v>894</v>
      </c>
      <c r="B402" t="s">
        <v>914</v>
      </c>
      <c r="C402">
        <v>1805959502</v>
      </c>
      <c r="D402" t="s">
        <v>894</v>
      </c>
    </row>
    <row r="403" spans="1:4">
      <c r="A403" t="s">
        <v>894</v>
      </c>
      <c r="B403" t="s">
        <v>915</v>
      </c>
      <c r="C403">
        <v>1528050101</v>
      </c>
      <c r="D403" t="s">
        <v>894</v>
      </c>
    </row>
    <row r="404" spans="1:4">
      <c r="A404" t="s">
        <v>894</v>
      </c>
      <c r="B404" t="s">
        <v>916</v>
      </c>
      <c r="C404">
        <v>1805100103</v>
      </c>
      <c r="D404" t="s">
        <v>894</v>
      </c>
    </row>
    <row r="405" spans="1:4">
      <c r="A405" t="s">
        <v>894</v>
      </c>
      <c r="B405" t="s">
        <v>916</v>
      </c>
      <c r="C405">
        <v>1805959503</v>
      </c>
      <c r="D405" t="s">
        <v>894</v>
      </c>
    </row>
    <row r="406" spans="1:4">
      <c r="A406" t="s">
        <v>894</v>
      </c>
      <c r="B406" t="s">
        <v>917</v>
      </c>
      <c r="C406">
        <v>1584050101</v>
      </c>
      <c r="D406" t="s">
        <v>894</v>
      </c>
    </row>
    <row r="407" spans="1:4">
      <c r="A407" t="s">
        <v>894</v>
      </c>
      <c r="B407" t="s">
        <v>918</v>
      </c>
      <c r="C407">
        <v>1520050105</v>
      </c>
      <c r="D407" t="s">
        <v>894</v>
      </c>
    </row>
    <row r="408" spans="1:4">
      <c r="A408" t="s">
        <v>894</v>
      </c>
      <c r="B408" t="s">
        <v>919</v>
      </c>
      <c r="C408">
        <v>1556050101</v>
      </c>
      <c r="D408" t="s">
        <v>894</v>
      </c>
    </row>
    <row r="409" spans="1:4">
      <c r="A409" t="s">
        <v>894</v>
      </c>
      <c r="B409" t="s">
        <v>920</v>
      </c>
      <c r="C409">
        <v>1532200101</v>
      </c>
      <c r="D409" t="s">
        <v>894</v>
      </c>
    </row>
    <row r="410" spans="1:4">
      <c r="A410" t="s">
        <v>894</v>
      </c>
      <c r="B410" t="s">
        <v>921</v>
      </c>
      <c r="C410">
        <v>1805959504</v>
      </c>
      <c r="D410" t="s">
        <v>894</v>
      </c>
    </row>
    <row r="411" spans="1:4">
      <c r="A411" t="s">
        <v>894</v>
      </c>
      <c r="B411" t="s">
        <v>922</v>
      </c>
      <c r="C411">
        <v>1532150101</v>
      </c>
      <c r="D411" t="s">
        <v>894</v>
      </c>
    </row>
    <row r="412" spans="1:4">
      <c r="A412" t="s">
        <v>894</v>
      </c>
      <c r="B412" t="s">
        <v>923</v>
      </c>
      <c r="C412">
        <v>1528250101</v>
      </c>
      <c r="D412" t="s">
        <v>894</v>
      </c>
    </row>
    <row r="413" spans="1:4">
      <c r="A413" t="s">
        <v>894</v>
      </c>
      <c r="B413" t="s">
        <v>924</v>
      </c>
      <c r="C413">
        <v>1520050101</v>
      </c>
      <c r="D413" t="s">
        <v>894</v>
      </c>
    </row>
    <row r="414" spans="1:4">
      <c r="A414" t="s">
        <v>894</v>
      </c>
      <c r="B414" t="s">
        <v>925</v>
      </c>
      <c r="C414">
        <v>1532050101</v>
      </c>
      <c r="D414" t="s">
        <v>894</v>
      </c>
    </row>
    <row r="415" spans="1:4">
      <c r="A415" t="s">
        <v>894</v>
      </c>
      <c r="B415" t="s">
        <v>926</v>
      </c>
      <c r="C415">
        <v>1805050102</v>
      </c>
      <c r="D415" t="s">
        <v>894</v>
      </c>
    </row>
    <row r="416" spans="1:4">
      <c r="A416" t="s">
        <v>894</v>
      </c>
      <c r="B416" t="s">
        <v>927</v>
      </c>
      <c r="C416">
        <v>1524050101</v>
      </c>
      <c r="D416" t="s">
        <v>894</v>
      </c>
    </row>
    <row r="417" spans="1:4">
      <c r="A417" t="s">
        <v>894</v>
      </c>
      <c r="B417" t="s">
        <v>928</v>
      </c>
      <c r="C417">
        <v>1805050103</v>
      </c>
      <c r="D417" t="s">
        <v>894</v>
      </c>
    </row>
    <row r="418" spans="1:4">
      <c r="A418" t="s">
        <v>894</v>
      </c>
      <c r="B418" t="s">
        <v>929</v>
      </c>
      <c r="C418">
        <v>1532100101</v>
      </c>
      <c r="D418" t="s">
        <v>894</v>
      </c>
    </row>
    <row r="419" spans="1:4">
      <c r="A419" t="s">
        <v>894</v>
      </c>
      <c r="B419" t="s">
        <v>930</v>
      </c>
      <c r="C419">
        <v>1516100101</v>
      </c>
      <c r="D419" t="s">
        <v>894</v>
      </c>
    </row>
    <row r="420" spans="1:4">
      <c r="A420" t="s">
        <v>894</v>
      </c>
      <c r="B420" t="s">
        <v>931</v>
      </c>
      <c r="C420">
        <v>1524959595</v>
      </c>
      <c r="D420" t="s">
        <v>894</v>
      </c>
    </row>
    <row r="421" spans="1:4">
      <c r="A421" t="s">
        <v>894</v>
      </c>
      <c r="B421" t="s">
        <v>931</v>
      </c>
      <c r="C421">
        <v>1528959595</v>
      </c>
      <c r="D421" t="s">
        <v>894</v>
      </c>
    </row>
    <row r="422" spans="1:4">
      <c r="A422" t="s">
        <v>894</v>
      </c>
      <c r="B422" t="s">
        <v>931</v>
      </c>
      <c r="C422">
        <v>1532959595</v>
      </c>
      <c r="D422" t="s">
        <v>894</v>
      </c>
    </row>
    <row r="423" spans="1:4">
      <c r="A423" t="s">
        <v>894</v>
      </c>
      <c r="B423" t="s">
        <v>931</v>
      </c>
      <c r="C423">
        <v>1556959595</v>
      </c>
      <c r="D423" t="s">
        <v>894</v>
      </c>
    </row>
    <row r="424" spans="1:4">
      <c r="A424" t="s">
        <v>894</v>
      </c>
      <c r="B424" t="s">
        <v>932</v>
      </c>
      <c r="C424">
        <v>1805959595</v>
      </c>
      <c r="D424" t="s">
        <v>894</v>
      </c>
    </row>
    <row r="425" spans="1:4">
      <c r="A425" t="s">
        <v>894</v>
      </c>
      <c r="B425" t="s">
        <v>933</v>
      </c>
      <c r="C425">
        <v>1556280101</v>
      </c>
      <c r="D425" t="s">
        <v>894</v>
      </c>
    </row>
    <row r="426" spans="1:4">
      <c r="A426" t="s">
        <v>894</v>
      </c>
      <c r="B426" t="s">
        <v>934</v>
      </c>
      <c r="C426">
        <v>1556150101</v>
      </c>
      <c r="D426" t="s">
        <v>894</v>
      </c>
    </row>
    <row r="427" spans="1:4">
      <c r="A427" t="s">
        <v>894</v>
      </c>
      <c r="B427" t="s">
        <v>935</v>
      </c>
      <c r="C427">
        <v>1556300101</v>
      </c>
      <c r="D427" t="s">
        <v>894</v>
      </c>
    </row>
    <row r="428" spans="1:4">
      <c r="A428" t="s">
        <v>894</v>
      </c>
      <c r="B428" t="s">
        <v>936</v>
      </c>
      <c r="C428">
        <v>1556500101</v>
      </c>
      <c r="D428" t="s">
        <v>894</v>
      </c>
    </row>
    <row r="429" spans="1:4">
      <c r="A429" t="s">
        <v>894</v>
      </c>
      <c r="B429" t="s">
        <v>937</v>
      </c>
      <c r="C429">
        <v>1504100101</v>
      </c>
      <c r="D429" t="s">
        <v>894</v>
      </c>
    </row>
    <row r="430" spans="1:4">
      <c r="A430" t="s">
        <v>894</v>
      </c>
      <c r="B430" t="s">
        <v>938</v>
      </c>
      <c r="C430">
        <v>1504050101</v>
      </c>
      <c r="D430" t="s">
        <v>894</v>
      </c>
    </row>
    <row r="434" spans="1:4">
      <c r="A434" t="s">
        <v>939</v>
      </c>
      <c r="B434" t="s">
        <v>940</v>
      </c>
      <c r="C434">
        <v>6210020502</v>
      </c>
      <c r="D434" t="s">
        <v>939</v>
      </c>
    </row>
    <row r="435" spans="1:4">
      <c r="A435" t="s">
        <v>939</v>
      </c>
      <c r="B435" t="s">
        <v>941</v>
      </c>
      <c r="C435">
        <v>6210022102</v>
      </c>
      <c r="D435" t="s">
        <v>939</v>
      </c>
    </row>
    <row r="436" spans="1:4">
      <c r="A436" t="s">
        <v>939</v>
      </c>
      <c r="B436" t="s">
        <v>942</v>
      </c>
      <c r="C436">
        <v>6210100302</v>
      </c>
      <c r="D436" t="s">
        <v>939</v>
      </c>
    </row>
    <row r="437" spans="1:4">
      <c r="A437" t="s">
        <v>939</v>
      </c>
      <c r="B437" t="s">
        <v>943</v>
      </c>
      <c r="C437">
        <v>6210022101</v>
      </c>
      <c r="D437" t="s">
        <v>939</v>
      </c>
    </row>
    <row r="438" spans="1:4">
      <c r="A438" t="s">
        <v>939</v>
      </c>
      <c r="B438" t="s">
        <v>944</v>
      </c>
      <c r="C438">
        <v>6210021903</v>
      </c>
      <c r="D438" t="s">
        <v>939</v>
      </c>
    </row>
    <row r="439" spans="1:4">
      <c r="A439" t="s">
        <v>939</v>
      </c>
      <c r="B439" t="s">
        <v>945</v>
      </c>
      <c r="C439">
        <v>6210021902</v>
      </c>
      <c r="D439" t="s">
        <v>939</v>
      </c>
    </row>
    <row r="440" spans="1:4">
      <c r="A440" t="s">
        <v>939</v>
      </c>
      <c r="B440" t="s">
        <v>946</v>
      </c>
      <c r="C440">
        <v>6210021102</v>
      </c>
      <c r="D440" t="s">
        <v>939</v>
      </c>
    </row>
    <row r="441" spans="1:4">
      <c r="A441" t="s">
        <v>939</v>
      </c>
      <c r="B441" t="s">
        <v>947</v>
      </c>
      <c r="C441">
        <v>6210021901</v>
      </c>
      <c r="D441" t="s">
        <v>939</v>
      </c>
    </row>
    <row r="442" spans="1:4">
      <c r="A442" t="s">
        <v>939</v>
      </c>
      <c r="B442" t="s">
        <v>948</v>
      </c>
      <c r="C442">
        <v>6210021812</v>
      </c>
      <c r="D442" t="s">
        <v>939</v>
      </c>
    </row>
    <row r="443" spans="1:4">
      <c r="A443" t="s">
        <v>939</v>
      </c>
      <c r="B443" t="s">
        <v>949</v>
      </c>
      <c r="C443">
        <v>6210020504</v>
      </c>
      <c r="D443" t="s">
        <v>939</v>
      </c>
    </row>
    <row r="444" spans="1:4">
      <c r="A444" t="s">
        <v>939</v>
      </c>
      <c r="B444" t="s">
        <v>950</v>
      </c>
      <c r="C444">
        <v>6210021701</v>
      </c>
      <c r="D444" t="s">
        <v>939</v>
      </c>
    </row>
    <row r="445" spans="1:4">
      <c r="A445" t="s">
        <v>939</v>
      </c>
      <c r="B445" t="s">
        <v>951</v>
      </c>
      <c r="C445">
        <v>6210021103</v>
      </c>
      <c r="D445" t="s">
        <v>939</v>
      </c>
    </row>
    <row r="446" spans="1:4">
      <c r="A446" t="s">
        <v>939</v>
      </c>
      <c r="B446" t="s">
        <v>952</v>
      </c>
      <c r="C446">
        <v>6210021813</v>
      </c>
      <c r="D446" t="s">
        <v>939</v>
      </c>
    </row>
    <row r="447" spans="1:4">
      <c r="A447" t="s">
        <v>939</v>
      </c>
      <c r="B447" t="s">
        <v>953</v>
      </c>
      <c r="C447">
        <v>6210021101</v>
      </c>
      <c r="D447" t="s">
        <v>939</v>
      </c>
    </row>
    <row r="448" spans="1:4">
      <c r="A448" t="s">
        <v>939</v>
      </c>
      <c r="B448" t="s">
        <v>954</v>
      </c>
      <c r="C448">
        <v>6210021104</v>
      </c>
      <c r="D448" t="s">
        <v>939</v>
      </c>
    </row>
    <row r="449" spans="1:4">
      <c r="A449" t="s">
        <v>939</v>
      </c>
      <c r="B449" t="s">
        <v>955</v>
      </c>
      <c r="C449">
        <v>6210021811</v>
      </c>
      <c r="D449" t="s">
        <v>939</v>
      </c>
    </row>
    <row r="450" spans="1:4">
      <c r="A450" t="s">
        <v>939</v>
      </c>
      <c r="B450" s="274" t="s">
        <v>1007</v>
      </c>
      <c r="C450" s="323">
        <v>6210110101</v>
      </c>
      <c r="D450" t="s">
        <v>939</v>
      </c>
    </row>
    <row r="453" spans="1:4">
      <c r="A453" t="s">
        <v>956</v>
      </c>
      <c r="B453" t="s">
        <v>957</v>
      </c>
      <c r="C453">
        <v>6209020502</v>
      </c>
      <c r="D453" t="s">
        <v>956</v>
      </c>
    </row>
    <row r="454" spans="1:4">
      <c r="A454" t="s">
        <v>956</v>
      </c>
      <c r="B454" t="s">
        <v>958</v>
      </c>
      <c r="C454">
        <v>6209022102</v>
      </c>
      <c r="D454" t="s">
        <v>956</v>
      </c>
    </row>
    <row r="455" spans="1:4">
      <c r="A455" t="s">
        <v>956</v>
      </c>
      <c r="B455" t="s">
        <v>959</v>
      </c>
      <c r="C455">
        <v>6209100302</v>
      </c>
      <c r="D455" t="s">
        <v>956</v>
      </c>
    </row>
    <row r="456" spans="1:4">
      <c r="A456" t="s">
        <v>956</v>
      </c>
      <c r="B456" t="s">
        <v>960</v>
      </c>
      <c r="C456">
        <v>6209022101</v>
      </c>
      <c r="D456" t="s">
        <v>956</v>
      </c>
    </row>
    <row r="457" spans="1:4">
      <c r="A457" t="s">
        <v>956</v>
      </c>
      <c r="B457" t="s">
        <v>961</v>
      </c>
      <c r="C457">
        <v>6209021903</v>
      </c>
      <c r="D457" t="s">
        <v>956</v>
      </c>
    </row>
    <row r="458" spans="1:4">
      <c r="A458" t="s">
        <v>956</v>
      </c>
      <c r="B458" t="s">
        <v>962</v>
      </c>
      <c r="C458">
        <v>6209021902</v>
      </c>
      <c r="D458" t="s">
        <v>956</v>
      </c>
    </row>
    <row r="459" spans="1:4">
      <c r="A459" t="s">
        <v>956</v>
      </c>
      <c r="B459" t="s">
        <v>963</v>
      </c>
      <c r="C459">
        <v>6209021102</v>
      </c>
      <c r="D459" t="s">
        <v>956</v>
      </c>
    </row>
    <row r="460" spans="1:4">
      <c r="A460" t="s">
        <v>956</v>
      </c>
      <c r="B460" t="s">
        <v>964</v>
      </c>
      <c r="C460">
        <v>6209021901</v>
      </c>
      <c r="D460" t="s">
        <v>956</v>
      </c>
    </row>
    <row r="461" spans="1:4">
      <c r="A461" t="s">
        <v>956</v>
      </c>
      <c r="B461" t="s">
        <v>965</v>
      </c>
      <c r="C461">
        <v>6209021812</v>
      </c>
      <c r="D461" t="s">
        <v>956</v>
      </c>
    </row>
    <row r="462" spans="1:4">
      <c r="A462" t="s">
        <v>956</v>
      </c>
      <c r="B462" t="s">
        <v>966</v>
      </c>
      <c r="C462">
        <v>6209020504</v>
      </c>
      <c r="D462" t="s">
        <v>956</v>
      </c>
    </row>
    <row r="463" spans="1:4">
      <c r="A463" t="s">
        <v>956</v>
      </c>
      <c r="B463" t="s">
        <v>967</v>
      </c>
      <c r="C463">
        <v>6209021701</v>
      </c>
      <c r="D463" t="s">
        <v>956</v>
      </c>
    </row>
    <row r="464" spans="1:4">
      <c r="A464" t="s">
        <v>956</v>
      </c>
      <c r="B464" t="s">
        <v>968</v>
      </c>
      <c r="C464">
        <v>6209021103</v>
      </c>
      <c r="D464" t="s">
        <v>956</v>
      </c>
    </row>
    <row r="465" spans="1:4">
      <c r="A465" t="s">
        <v>956</v>
      </c>
      <c r="B465" t="s">
        <v>969</v>
      </c>
      <c r="C465">
        <v>6209021813</v>
      </c>
      <c r="D465" t="s">
        <v>956</v>
      </c>
    </row>
    <row r="466" spans="1:4">
      <c r="A466" t="s">
        <v>956</v>
      </c>
      <c r="B466" t="s">
        <v>970</v>
      </c>
      <c r="C466">
        <v>6209021101</v>
      </c>
      <c r="D466" t="s">
        <v>956</v>
      </c>
    </row>
    <row r="467" spans="1:4">
      <c r="A467" t="s">
        <v>956</v>
      </c>
      <c r="B467" t="s">
        <v>971</v>
      </c>
      <c r="C467">
        <v>6209021104</v>
      </c>
      <c r="D467" t="s">
        <v>956</v>
      </c>
    </row>
    <row r="468" spans="1:4">
      <c r="A468" t="s">
        <v>956</v>
      </c>
      <c r="B468" t="s">
        <v>972</v>
      </c>
      <c r="C468">
        <v>6209021811</v>
      </c>
      <c r="D468" t="s">
        <v>956</v>
      </c>
    </row>
    <row r="472" spans="1:4">
      <c r="A472" t="s">
        <v>973</v>
      </c>
      <c r="B472" t="s">
        <v>974</v>
      </c>
      <c r="C472">
        <v>6208020502</v>
      </c>
      <c r="D472" t="s">
        <v>973</v>
      </c>
    </row>
    <row r="473" spans="1:4">
      <c r="A473" t="s">
        <v>973</v>
      </c>
      <c r="B473" t="s">
        <v>975</v>
      </c>
      <c r="C473">
        <v>6208022102</v>
      </c>
      <c r="D473" t="s">
        <v>973</v>
      </c>
    </row>
    <row r="474" spans="1:4">
      <c r="A474" t="s">
        <v>973</v>
      </c>
      <c r="B474" t="s">
        <v>976</v>
      </c>
      <c r="C474">
        <v>6208100302</v>
      </c>
      <c r="D474" t="s">
        <v>973</v>
      </c>
    </row>
    <row r="475" spans="1:4">
      <c r="A475" t="s">
        <v>973</v>
      </c>
      <c r="B475" t="s">
        <v>977</v>
      </c>
      <c r="C475">
        <v>6208022101</v>
      </c>
      <c r="D475" t="s">
        <v>973</v>
      </c>
    </row>
    <row r="476" spans="1:4">
      <c r="A476" t="s">
        <v>973</v>
      </c>
      <c r="B476" t="s">
        <v>978</v>
      </c>
      <c r="C476">
        <v>6208021903</v>
      </c>
      <c r="D476" t="s">
        <v>973</v>
      </c>
    </row>
    <row r="477" spans="1:4">
      <c r="A477" t="s">
        <v>973</v>
      </c>
      <c r="B477" t="s">
        <v>979</v>
      </c>
      <c r="C477">
        <v>6208021902</v>
      </c>
      <c r="D477" t="s">
        <v>973</v>
      </c>
    </row>
    <row r="478" spans="1:4">
      <c r="A478" t="s">
        <v>973</v>
      </c>
      <c r="B478" t="s">
        <v>980</v>
      </c>
      <c r="C478">
        <v>6208021102</v>
      </c>
      <c r="D478" t="s">
        <v>973</v>
      </c>
    </row>
    <row r="479" spans="1:4">
      <c r="A479" t="s">
        <v>973</v>
      </c>
      <c r="B479" t="s">
        <v>981</v>
      </c>
      <c r="C479">
        <v>6208021901</v>
      </c>
      <c r="D479" t="s">
        <v>973</v>
      </c>
    </row>
    <row r="480" spans="1:4">
      <c r="A480" t="s">
        <v>973</v>
      </c>
      <c r="B480" t="s">
        <v>982</v>
      </c>
      <c r="C480">
        <v>6208021812</v>
      </c>
      <c r="D480" t="s">
        <v>973</v>
      </c>
    </row>
    <row r="481" spans="1:4">
      <c r="A481" t="s">
        <v>973</v>
      </c>
      <c r="B481" t="s">
        <v>983</v>
      </c>
      <c r="C481">
        <v>6208020504</v>
      </c>
      <c r="D481" t="s">
        <v>973</v>
      </c>
    </row>
    <row r="482" spans="1:4">
      <c r="A482" t="s">
        <v>973</v>
      </c>
      <c r="B482" t="s">
        <v>984</v>
      </c>
      <c r="C482">
        <v>6208021701</v>
      </c>
      <c r="D482" t="s">
        <v>973</v>
      </c>
    </row>
    <row r="483" spans="1:4">
      <c r="A483" t="s">
        <v>973</v>
      </c>
      <c r="B483" t="s">
        <v>985</v>
      </c>
      <c r="C483">
        <v>6208021103</v>
      </c>
      <c r="D483" t="s">
        <v>973</v>
      </c>
    </row>
    <row r="484" spans="1:4">
      <c r="A484" t="s">
        <v>973</v>
      </c>
      <c r="B484" t="s">
        <v>986</v>
      </c>
      <c r="C484">
        <v>6208021813</v>
      </c>
      <c r="D484" t="s">
        <v>973</v>
      </c>
    </row>
    <row r="485" spans="1:4">
      <c r="A485" t="s">
        <v>973</v>
      </c>
      <c r="B485" t="s">
        <v>987</v>
      </c>
      <c r="C485">
        <v>6208021101</v>
      </c>
      <c r="D485" t="s">
        <v>973</v>
      </c>
    </row>
    <row r="486" spans="1:4">
      <c r="A486" t="s">
        <v>973</v>
      </c>
      <c r="B486" t="s">
        <v>988</v>
      </c>
      <c r="C486">
        <v>6208021104</v>
      </c>
      <c r="D486" t="s">
        <v>973</v>
      </c>
    </row>
    <row r="487" spans="1:4">
      <c r="A487" t="s">
        <v>973</v>
      </c>
      <c r="B487" t="s">
        <v>989</v>
      </c>
      <c r="C487">
        <v>6208021811</v>
      </c>
      <c r="D487" t="s">
        <v>973</v>
      </c>
    </row>
    <row r="491" spans="1:4">
      <c r="A491" t="s">
        <v>990</v>
      </c>
      <c r="B491" t="s">
        <v>991</v>
      </c>
      <c r="C491">
        <v>6221020502</v>
      </c>
      <c r="D491" t="s">
        <v>990</v>
      </c>
    </row>
    <row r="492" spans="1:4">
      <c r="A492" t="s">
        <v>990</v>
      </c>
      <c r="B492" t="s">
        <v>992</v>
      </c>
      <c r="C492">
        <v>6221022102</v>
      </c>
      <c r="D492" t="s">
        <v>990</v>
      </c>
    </row>
    <row r="493" spans="1:4">
      <c r="A493" t="s">
        <v>990</v>
      </c>
      <c r="B493" t="s">
        <v>993</v>
      </c>
      <c r="C493">
        <v>6221100302</v>
      </c>
      <c r="D493" t="s">
        <v>990</v>
      </c>
    </row>
    <row r="494" spans="1:4">
      <c r="A494" t="s">
        <v>990</v>
      </c>
      <c r="B494" t="s">
        <v>994</v>
      </c>
      <c r="C494">
        <v>6221022101</v>
      </c>
      <c r="D494" t="s">
        <v>990</v>
      </c>
    </row>
    <row r="495" spans="1:4">
      <c r="A495" t="s">
        <v>990</v>
      </c>
      <c r="B495" t="s">
        <v>995</v>
      </c>
      <c r="C495">
        <v>6221021903</v>
      </c>
      <c r="D495" t="s">
        <v>990</v>
      </c>
    </row>
    <row r="496" spans="1:4">
      <c r="A496" t="s">
        <v>990</v>
      </c>
      <c r="B496" t="s">
        <v>996</v>
      </c>
      <c r="C496">
        <v>6221021902</v>
      </c>
      <c r="D496" t="s">
        <v>990</v>
      </c>
    </row>
    <row r="497" spans="1:4">
      <c r="A497" t="s">
        <v>990</v>
      </c>
      <c r="B497" t="s">
        <v>997</v>
      </c>
      <c r="C497">
        <v>6221021102</v>
      </c>
      <c r="D497" t="s">
        <v>990</v>
      </c>
    </row>
    <row r="498" spans="1:4">
      <c r="A498" t="s">
        <v>990</v>
      </c>
      <c r="B498" t="s">
        <v>998</v>
      </c>
      <c r="C498">
        <v>6221021901</v>
      </c>
      <c r="D498" t="s">
        <v>990</v>
      </c>
    </row>
    <row r="499" spans="1:4">
      <c r="A499" t="s">
        <v>990</v>
      </c>
      <c r="B499" t="s">
        <v>999</v>
      </c>
      <c r="C499">
        <v>6221021812</v>
      </c>
      <c r="D499" t="s">
        <v>990</v>
      </c>
    </row>
    <row r="500" spans="1:4">
      <c r="A500" t="s">
        <v>990</v>
      </c>
      <c r="B500" t="s">
        <v>1000</v>
      </c>
      <c r="C500">
        <v>6221020504</v>
      </c>
      <c r="D500" t="s">
        <v>990</v>
      </c>
    </row>
    <row r="501" spans="1:4">
      <c r="A501" t="s">
        <v>990</v>
      </c>
      <c r="B501" t="s">
        <v>1001</v>
      </c>
      <c r="C501">
        <v>6221021701</v>
      </c>
      <c r="D501" t="s">
        <v>990</v>
      </c>
    </row>
    <row r="502" spans="1:4">
      <c r="A502" t="s">
        <v>990</v>
      </c>
      <c r="B502" t="s">
        <v>1002</v>
      </c>
      <c r="C502">
        <v>6221021103</v>
      </c>
      <c r="D502" t="s">
        <v>990</v>
      </c>
    </row>
    <row r="503" spans="1:4">
      <c r="A503" t="s">
        <v>990</v>
      </c>
      <c r="B503" t="s">
        <v>1003</v>
      </c>
      <c r="C503">
        <v>6221021813</v>
      </c>
      <c r="D503" t="s">
        <v>990</v>
      </c>
    </row>
    <row r="504" spans="1:4">
      <c r="A504" t="s">
        <v>990</v>
      </c>
      <c r="B504" t="s">
        <v>1004</v>
      </c>
      <c r="C504">
        <v>6221021101</v>
      </c>
      <c r="D504" t="s">
        <v>990</v>
      </c>
    </row>
    <row r="505" spans="1:4">
      <c r="A505" t="s">
        <v>990</v>
      </c>
      <c r="B505" t="s">
        <v>1005</v>
      </c>
      <c r="C505">
        <v>6221021104</v>
      </c>
      <c r="D505" t="s">
        <v>990</v>
      </c>
    </row>
    <row r="506" spans="1:4">
      <c r="A506" t="s">
        <v>990</v>
      </c>
      <c r="B506" t="s">
        <v>1006</v>
      </c>
      <c r="C506">
        <v>6221021811</v>
      </c>
      <c r="D506" t="s">
        <v>990</v>
      </c>
    </row>
    <row r="509" spans="1:4">
      <c r="A509" s="344" t="s">
        <v>470</v>
      </c>
      <c r="B509" s="344" t="s">
        <v>1063</v>
      </c>
      <c r="C509" s="344">
        <v>5150100101</v>
      </c>
    </row>
    <row r="510" spans="1:4">
      <c r="A510" s="344" t="s">
        <v>470</v>
      </c>
      <c r="B510" s="344" t="s">
        <v>1064</v>
      </c>
      <c r="C510" s="344">
        <v>5150959502</v>
      </c>
    </row>
    <row r="511" spans="1:4">
      <c r="A511" s="344" t="s">
        <v>470</v>
      </c>
      <c r="B511" s="344" t="s">
        <v>1065</v>
      </c>
      <c r="C511" s="344">
        <v>5150050101</v>
      </c>
    </row>
    <row r="512" spans="1:4">
      <c r="A512" s="344" t="s">
        <v>470</v>
      </c>
      <c r="B512" s="344" t="s">
        <v>1066</v>
      </c>
      <c r="C512" s="344">
        <v>5150959595</v>
      </c>
    </row>
    <row r="513" spans="1:3">
      <c r="A513" s="344" t="s">
        <v>470</v>
      </c>
      <c r="B513" s="344" t="s">
        <v>1067</v>
      </c>
      <c r="C513" s="344">
        <v>5150150101</v>
      </c>
    </row>
    <row r="514" spans="1:3">
      <c r="A514" s="344" t="s">
        <v>470</v>
      </c>
      <c r="B514" s="344" t="s">
        <v>1068</v>
      </c>
      <c r="C514" s="344">
        <v>5150959501</v>
      </c>
    </row>
    <row r="515" spans="1:3">
      <c r="A515" s="344" t="s">
        <v>470</v>
      </c>
      <c r="B515" s="344" t="s">
        <v>1069</v>
      </c>
      <c r="C515" s="344">
        <v>5120600102</v>
      </c>
    </row>
    <row r="516" spans="1:3">
      <c r="A516" s="344" t="s">
        <v>470</v>
      </c>
      <c r="B516" s="344" t="s">
        <v>1070</v>
      </c>
      <c r="C516" s="344">
        <v>5120400101</v>
      </c>
    </row>
    <row r="517" spans="1:3">
      <c r="A517" s="344" t="s">
        <v>470</v>
      </c>
      <c r="B517" s="344" t="s">
        <v>1071</v>
      </c>
      <c r="C517" s="344">
        <v>5120100101</v>
      </c>
    </row>
    <row r="518" spans="1:3">
      <c r="A518" s="344" t="s">
        <v>470</v>
      </c>
      <c r="B518" s="344" t="s">
        <v>1072</v>
      </c>
      <c r="C518" s="344">
        <v>5120200102</v>
      </c>
    </row>
    <row r="519" spans="1:3">
      <c r="A519" s="344" t="s">
        <v>470</v>
      </c>
      <c r="B519" s="344" t="s">
        <v>1073</v>
      </c>
      <c r="C519" s="344">
        <v>5120250101</v>
      </c>
    </row>
    <row r="520" spans="1:3">
      <c r="A520" s="344" t="s">
        <v>470</v>
      </c>
      <c r="B520" s="344" t="s">
        <v>1074</v>
      </c>
      <c r="C520" s="344">
        <v>5120250103</v>
      </c>
    </row>
    <row r="521" spans="1:3">
      <c r="A521" s="344" t="s">
        <v>470</v>
      </c>
      <c r="B521" s="344" t="s">
        <v>1075</v>
      </c>
      <c r="C521" s="344">
        <v>5120250102</v>
      </c>
    </row>
    <row r="522" spans="1:3">
      <c r="A522" s="344" t="s">
        <v>470</v>
      </c>
      <c r="B522" s="344" t="s">
        <v>1076</v>
      </c>
      <c r="C522" s="344">
        <v>5120600101</v>
      </c>
    </row>
    <row r="523" spans="1:3">
      <c r="A523" s="344" t="s">
        <v>470</v>
      </c>
      <c r="B523" s="344" t="s">
        <v>1077</v>
      </c>
      <c r="C523" s="344">
        <v>5120300104</v>
      </c>
    </row>
    <row r="524" spans="1:3">
      <c r="A524" s="344" t="s">
        <v>470</v>
      </c>
      <c r="B524" s="344" t="s">
        <v>1078</v>
      </c>
      <c r="C524" s="344">
        <v>5120300103</v>
      </c>
    </row>
    <row r="525" spans="1:3">
      <c r="A525" s="344" t="s">
        <v>470</v>
      </c>
      <c r="B525" s="344" t="s">
        <v>1079</v>
      </c>
      <c r="C525" s="344">
        <v>5120250104</v>
      </c>
    </row>
    <row r="526" spans="1:3">
      <c r="A526" s="344" t="s">
        <v>470</v>
      </c>
      <c r="B526" s="344" t="s">
        <v>1080</v>
      </c>
      <c r="C526" s="344">
        <v>5120150101</v>
      </c>
    </row>
    <row r="527" spans="1:3">
      <c r="A527" s="344" t="s">
        <v>470</v>
      </c>
      <c r="B527" s="344" t="s">
        <v>1081</v>
      </c>
      <c r="C527" s="344">
        <v>5120300101</v>
      </c>
    </row>
    <row r="528" spans="1:3">
      <c r="A528" s="344" t="s">
        <v>470</v>
      </c>
      <c r="B528" s="344" t="s">
        <v>1082</v>
      </c>
      <c r="C528" s="344">
        <v>5120200101</v>
      </c>
    </row>
    <row r="529" spans="1:3">
      <c r="A529" s="344" t="s">
        <v>470</v>
      </c>
      <c r="B529" s="344" t="s">
        <v>1083</v>
      </c>
      <c r="C529" s="344">
        <v>5120300102</v>
      </c>
    </row>
    <row r="530" spans="1:3">
      <c r="A530" s="344" t="s">
        <v>470</v>
      </c>
      <c r="B530" s="344" t="s">
        <v>1084</v>
      </c>
      <c r="C530" s="344">
        <v>5120200195</v>
      </c>
    </row>
    <row r="531" spans="1:3">
      <c r="A531" s="344" t="s">
        <v>470</v>
      </c>
      <c r="B531" s="344" t="s">
        <v>1084</v>
      </c>
      <c r="C531" s="344">
        <v>5120250195</v>
      </c>
    </row>
    <row r="532" spans="1:3">
      <c r="A532" s="344" t="s">
        <v>470</v>
      </c>
      <c r="B532" s="344" t="s">
        <v>1084</v>
      </c>
      <c r="C532" s="344">
        <v>5120300195</v>
      </c>
    </row>
    <row r="533" spans="1:3">
      <c r="A533" s="344" t="s">
        <v>470</v>
      </c>
      <c r="B533" s="344" t="s">
        <v>1084</v>
      </c>
      <c r="C533" s="344">
        <v>5120600195</v>
      </c>
    </row>
    <row r="534" spans="1:3">
      <c r="A534" s="344" t="s">
        <v>470</v>
      </c>
      <c r="B534" s="344" t="s">
        <v>1084</v>
      </c>
      <c r="C534" s="344">
        <v>5120959595</v>
      </c>
    </row>
    <row r="535" spans="1:3">
      <c r="A535" s="344" t="s">
        <v>470</v>
      </c>
      <c r="B535" s="344" t="s">
        <v>1085</v>
      </c>
      <c r="C535" s="344">
        <v>5120600104</v>
      </c>
    </row>
    <row r="536" spans="1:3">
      <c r="A536" s="344" t="s">
        <v>470</v>
      </c>
      <c r="B536" s="344" t="s">
        <v>1086</v>
      </c>
      <c r="C536" s="344">
        <v>5120600103</v>
      </c>
    </row>
    <row r="537" spans="1:3">
      <c r="A537" s="344" t="s">
        <v>470</v>
      </c>
      <c r="B537" s="344" t="s">
        <v>1087</v>
      </c>
      <c r="C537" s="344">
        <v>5120600105</v>
      </c>
    </row>
    <row r="538" spans="1:3">
      <c r="A538" s="344" t="s">
        <v>470</v>
      </c>
      <c r="B538" s="344" t="s">
        <v>1088</v>
      </c>
      <c r="C538" s="344">
        <v>5120700101</v>
      </c>
    </row>
    <row r="539" spans="1:3">
      <c r="A539" s="344" t="s">
        <v>470</v>
      </c>
      <c r="B539" s="344" t="s">
        <v>1089</v>
      </c>
      <c r="C539" s="344">
        <v>5120050101</v>
      </c>
    </row>
    <row r="540" spans="1:3">
      <c r="A540" s="344" t="s">
        <v>470</v>
      </c>
      <c r="B540" s="344" t="s">
        <v>1090</v>
      </c>
      <c r="C540" s="344">
        <v>5105450104</v>
      </c>
    </row>
    <row r="541" spans="1:3">
      <c r="A541" s="344" t="s">
        <v>470</v>
      </c>
      <c r="B541" s="344" t="s">
        <v>1091</v>
      </c>
      <c r="C541" s="344">
        <v>5105450103</v>
      </c>
    </row>
    <row r="542" spans="1:3">
      <c r="A542" s="344" t="s">
        <v>470</v>
      </c>
      <c r="B542" s="344" t="s">
        <v>1092</v>
      </c>
      <c r="C542" s="344">
        <v>5105450101</v>
      </c>
    </row>
    <row r="543" spans="1:3">
      <c r="A543" s="344" t="s">
        <v>470</v>
      </c>
      <c r="B543" s="344" t="s">
        <v>1093</v>
      </c>
      <c r="C543" s="344">
        <v>5105450102</v>
      </c>
    </row>
    <row r="544" spans="1:3">
      <c r="A544" s="344" t="s">
        <v>470</v>
      </c>
      <c r="B544" s="344" t="s">
        <v>1094</v>
      </c>
      <c r="C544" s="344">
        <v>5105450105</v>
      </c>
    </row>
    <row r="545" spans="1:3">
      <c r="A545" s="344" t="s">
        <v>470</v>
      </c>
      <c r="B545" s="344" t="s">
        <v>1095</v>
      </c>
      <c r="C545" s="344">
        <v>5105630103</v>
      </c>
    </row>
    <row r="546" spans="1:3">
      <c r="A546" s="344" t="s">
        <v>470</v>
      </c>
      <c r="B546" s="344" t="s">
        <v>1096</v>
      </c>
      <c r="C546" s="344">
        <v>5105630101</v>
      </c>
    </row>
    <row r="547" spans="1:3">
      <c r="A547" s="344" t="s">
        <v>470</v>
      </c>
      <c r="B547" s="344" t="s">
        <v>1097</v>
      </c>
      <c r="C547" s="344">
        <v>5125100101</v>
      </c>
    </row>
    <row r="548" spans="1:3">
      <c r="A548" s="344" t="s">
        <v>470</v>
      </c>
      <c r="B548" s="344" t="s">
        <v>1098</v>
      </c>
      <c r="C548" s="344">
        <v>5125050101</v>
      </c>
    </row>
    <row r="549" spans="1:3">
      <c r="A549" s="344" t="s">
        <v>470</v>
      </c>
      <c r="B549" s="344" t="s">
        <v>1099</v>
      </c>
      <c r="C549" s="344">
        <v>5195959501</v>
      </c>
    </row>
    <row r="550" spans="1:3">
      <c r="A550" s="344" t="s">
        <v>470</v>
      </c>
      <c r="B550" s="344" t="s">
        <v>1100</v>
      </c>
      <c r="C550" s="344">
        <v>5195959502</v>
      </c>
    </row>
    <row r="551" spans="1:3">
      <c r="A551" s="344" t="s">
        <v>470</v>
      </c>
      <c r="B551" s="344" t="s">
        <v>1101</v>
      </c>
      <c r="C551" s="344">
        <v>5195800101</v>
      </c>
    </row>
    <row r="552" spans="1:3">
      <c r="A552" s="344" t="s">
        <v>470</v>
      </c>
      <c r="B552" s="344" t="s">
        <v>1102</v>
      </c>
      <c r="C552" s="344">
        <v>5195959527</v>
      </c>
    </row>
    <row r="553" spans="1:3">
      <c r="A553" s="344" t="s">
        <v>470</v>
      </c>
      <c r="B553" s="344" t="s">
        <v>1103</v>
      </c>
      <c r="C553" s="344">
        <v>5195959503</v>
      </c>
    </row>
    <row r="554" spans="1:3">
      <c r="A554" s="344" t="s">
        <v>470</v>
      </c>
      <c r="B554" s="344" t="s">
        <v>1104</v>
      </c>
      <c r="C554" s="344">
        <v>5195959531</v>
      </c>
    </row>
    <row r="555" spans="1:3">
      <c r="A555" s="344" t="s">
        <v>470</v>
      </c>
      <c r="B555" s="344" t="s">
        <v>1105</v>
      </c>
      <c r="C555" s="344">
        <v>5195959530</v>
      </c>
    </row>
    <row r="556" spans="1:3">
      <c r="A556" s="344" t="s">
        <v>470</v>
      </c>
      <c r="B556" s="344" t="s">
        <v>1106</v>
      </c>
      <c r="C556" s="344">
        <v>5195600101</v>
      </c>
    </row>
    <row r="557" spans="1:3">
      <c r="A557" s="344" t="s">
        <v>470</v>
      </c>
      <c r="B557" s="344" t="s">
        <v>1107</v>
      </c>
      <c r="C557" s="344">
        <v>5195350101</v>
      </c>
    </row>
    <row r="558" spans="1:3">
      <c r="A558" s="344" t="s">
        <v>470</v>
      </c>
      <c r="B558" s="344" t="s">
        <v>1108</v>
      </c>
      <c r="C558" s="344">
        <v>5195050101</v>
      </c>
    </row>
    <row r="559" spans="1:3">
      <c r="A559" s="344" t="s">
        <v>470</v>
      </c>
      <c r="B559" s="344" t="s">
        <v>1109</v>
      </c>
      <c r="C559" s="344">
        <v>5195959504</v>
      </c>
    </row>
    <row r="560" spans="1:3">
      <c r="A560" s="344" t="s">
        <v>470</v>
      </c>
      <c r="B560" s="344" t="s">
        <v>1110</v>
      </c>
      <c r="C560" s="344">
        <v>5195959505</v>
      </c>
    </row>
    <row r="561" spans="1:3">
      <c r="A561" s="344" t="s">
        <v>470</v>
      </c>
      <c r="B561" s="344" t="s">
        <v>1111</v>
      </c>
      <c r="C561" s="344">
        <v>5195959506</v>
      </c>
    </row>
    <row r="562" spans="1:3">
      <c r="A562" s="344" t="s">
        <v>470</v>
      </c>
      <c r="B562" s="344" t="s">
        <v>1112</v>
      </c>
      <c r="C562" s="344">
        <v>5195250101</v>
      </c>
    </row>
    <row r="563" spans="1:3">
      <c r="A563" s="344" t="s">
        <v>470</v>
      </c>
      <c r="B563" s="344" t="s">
        <v>1113</v>
      </c>
      <c r="C563" s="344">
        <v>5195959525</v>
      </c>
    </row>
    <row r="564" spans="1:3">
      <c r="A564" s="344" t="s">
        <v>470</v>
      </c>
      <c r="B564" s="344" t="s">
        <v>1114</v>
      </c>
      <c r="C564" s="344">
        <v>5195959507</v>
      </c>
    </row>
    <row r="565" spans="1:3">
      <c r="A565" s="344" t="s">
        <v>470</v>
      </c>
      <c r="B565" s="344" t="s">
        <v>1115</v>
      </c>
      <c r="C565" s="344">
        <v>5195959508</v>
      </c>
    </row>
    <row r="566" spans="1:3">
      <c r="A566" s="344" t="s">
        <v>470</v>
      </c>
      <c r="B566" s="344" t="s">
        <v>1116</v>
      </c>
      <c r="C566" s="344">
        <v>5195959526</v>
      </c>
    </row>
    <row r="567" spans="1:3">
      <c r="A567" s="344" t="s">
        <v>470</v>
      </c>
      <c r="B567" s="344" t="s">
        <v>1117</v>
      </c>
      <c r="C567" s="344">
        <v>5195959509</v>
      </c>
    </row>
    <row r="568" spans="1:3">
      <c r="A568" s="344" t="s">
        <v>470</v>
      </c>
      <c r="B568" s="344" t="s">
        <v>1118</v>
      </c>
      <c r="C568" s="344">
        <v>5195959510</v>
      </c>
    </row>
    <row r="569" spans="1:3">
      <c r="A569" s="344" t="s">
        <v>470</v>
      </c>
      <c r="B569" s="344" t="s">
        <v>1119</v>
      </c>
      <c r="C569" s="344">
        <v>5195400101</v>
      </c>
    </row>
    <row r="570" spans="1:3">
      <c r="A570" s="344" t="s">
        <v>470</v>
      </c>
      <c r="B570" s="344" t="s">
        <v>1120</v>
      </c>
      <c r="C570" s="344">
        <v>5195500101</v>
      </c>
    </row>
    <row r="571" spans="1:3">
      <c r="A571" s="344" t="s">
        <v>470</v>
      </c>
      <c r="B571" s="344" t="s">
        <v>1121</v>
      </c>
      <c r="C571" s="344">
        <v>5195959511</v>
      </c>
    </row>
    <row r="572" spans="1:3">
      <c r="A572" s="344" t="s">
        <v>470</v>
      </c>
      <c r="B572" s="344" t="s">
        <v>1122</v>
      </c>
      <c r="C572" s="344">
        <v>5195959528</v>
      </c>
    </row>
    <row r="573" spans="1:3">
      <c r="A573" s="344" t="s">
        <v>470</v>
      </c>
      <c r="B573" s="344" t="s">
        <v>1123</v>
      </c>
      <c r="C573" s="344">
        <v>5195959512</v>
      </c>
    </row>
    <row r="574" spans="1:3">
      <c r="A574" s="344" t="s">
        <v>470</v>
      </c>
      <c r="B574" s="344" t="s">
        <v>1124</v>
      </c>
      <c r="C574" s="344">
        <v>5195959513</v>
      </c>
    </row>
    <row r="575" spans="1:3">
      <c r="A575" s="344" t="s">
        <v>470</v>
      </c>
      <c r="B575" s="344" t="s">
        <v>1125</v>
      </c>
      <c r="C575" s="344">
        <v>5195200101</v>
      </c>
    </row>
    <row r="576" spans="1:3">
      <c r="A576" s="344" t="s">
        <v>470</v>
      </c>
      <c r="B576" s="344" t="s">
        <v>1126</v>
      </c>
      <c r="C576" s="344">
        <v>5195959515</v>
      </c>
    </row>
    <row r="577" spans="1:3">
      <c r="A577" s="344" t="s">
        <v>470</v>
      </c>
      <c r="B577" s="344" t="s">
        <v>1127</v>
      </c>
      <c r="C577" s="344">
        <v>5195959516</v>
      </c>
    </row>
    <row r="578" spans="1:3">
      <c r="A578" s="344" t="s">
        <v>470</v>
      </c>
      <c r="B578" s="344" t="s">
        <v>1128</v>
      </c>
      <c r="C578" s="344">
        <v>5195959517</v>
      </c>
    </row>
    <row r="579" spans="1:3">
      <c r="A579" s="344" t="s">
        <v>470</v>
      </c>
      <c r="B579" s="344" t="s">
        <v>1129</v>
      </c>
      <c r="C579" s="344">
        <v>5195959518</v>
      </c>
    </row>
    <row r="580" spans="1:3">
      <c r="A580" s="344" t="s">
        <v>470</v>
      </c>
      <c r="B580" s="344" t="s">
        <v>1130</v>
      </c>
      <c r="C580" s="344">
        <v>5195700101</v>
      </c>
    </row>
    <row r="581" spans="1:3">
      <c r="A581" s="344" t="s">
        <v>470</v>
      </c>
      <c r="B581" s="344" t="s">
        <v>1131</v>
      </c>
      <c r="C581" s="344">
        <v>5195959519</v>
      </c>
    </row>
    <row r="582" spans="1:3">
      <c r="A582" s="344" t="s">
        <v>470</v>
      </c>
      <c r="B582" s="344" t="s">
        <v>1132</v>
      </c>
      <c r="C582" s="344">
        <v>5195100102</v>
      </c>
    </row>
    <row r="583" spans="1:3">
      <c r="A583" s="344" t="s">
        <v>470</v>
      </c>
      <c r="B583" s="344" t="s">
        <v>1133</v>
      </c>
      <c r="C583" s="344">
        <v>5195959520</v>
      </c>
    </row>
    <row r="584" spans="1:3">
      <c r="A584" s="344" t="s">
        <v>470</v>
      </c>
      <c r="B584" s="344" t="s">
        <v>1134</v>
      </c>
      <c r="C584" s="344">
        <v>5195550101</v>
      </c>
    </row>
    <row r="585" spans="1:3">
      <c r="A585" s="344" t="s">
        <v>470</v>
      </c>
      <c r="B585" s="344" t="s">
        <v>1135</v>
      </c>
      <c r="C585" s="344">
        <v>5195150101</v>
      </c>
    </row>
    <row r="586" spans="1:3">
      <c r="A586" s="344" t="s">
        <v>470</v>
      </c>
      <c r="B586" s="344" t="s">
        <v>1136</v>
      </c>
      <c r="C586" s="344">
        <v>5195959521</v>
      </c>
    </row>
    <row r="587" spans="1:3">
      <c r="A587" s="344" t="s">
        <v>470</v>
      </c>
      <c r="B587" s="344" t="s">
        <v>1137</v>
      </c>
      <c r="C587" s="344">
        <v>5195959522</v>
      </c>
    </row>
    <row r="588" spans="1:3">
      <c r="A588" s="344" t="s">
        <v>470</v>
      </c>
      <c r="B588" s="344" t="s">
        <v>1138</v>
      </c>
      <c r="C588" s="344">
        <v>5195959595</v>
      </c>
    </row>
    <row r="589" spans="1:3">
      <c r="A589" s="344" t="s">
        <v>470</v>
      </c>
      <c r="B589" s="344" t="s">
        <v>1139</v>
      </c>
      <c r="C589" s="344">
        <v>5195650101</v>
      </c>
    </row>
    <row r="590" spans="1:3">
      <c r="A590" s="344" t="s">
        <v>470</v>
      </c>
      <c r="B590" s="344" t="s">
        <v>1140</v>
      </c>
      <c r="C590" s="344">
        <v>5195750101</v>
      </c>
    </row>
    <row r="591" spans="1:3">
      <c r="A591" s="344" t="s">
        <v>470</v>
      </c>
      <c r="B591" s="344" t="s">
        <v>1141</v>
      </c>
      <c r="C591" s="344">
        <v>5195100103</v>
      </c>
    </row>
    <row r="592" spans="1:3">
      <c r="A592" s="344" t="s">
        <v>470</v>
      </c>
      <c r="B592" s="344" t="s">
        <v>1142</v>
      </c>
      <c r="C592" s="344">
        <v>5195959524</v>
      </c>
    </row>
    <row r="593" spans="1:3">
      <c r="A593" s="344" t="s">
        <v>470</v>
      </c>
      <c r="B593" s="344" t="s">
        <v>1143</v>
      </c>
      <c r="C593" s="344">
        <v>5195600102</v>
      </c>
    </row>
    <row r="594" spans="1:3">
      <c r="A594" s="344" t="s">
        <v>470</v>
      </c>
      <c r="B594" s="344" t="s">
        <v>1144</v>
      </c>
      <c r="C594" s="344">
        <v>5195100101</v>
      </c>
    </row>
    <row r="595" spans="1:3">
      <c r="A595" s="344" t="s">
        <v>470</v>
      </c>
      <c r="B595" s="344" t="s">
        <v>1145</v>
      </c>
      <c r="C595" s="344">
        <v>5195100104</v>
      </c>
    </row>
    <row r="596" spans="1:3">
      <c r="A596" s="344" t="s">
        <v>470</v>
      </c>
      <c r="B596" s="344" t="s">
        <v>1146</v>
      </c>
      <c r="C596" s="344">
        <v>5195450101</v>
      </c>
    </row>
    <row r="597" spans="1:3">
      <c r="A597" s="344" t="s">
        <v>470</v>
      </c>
      <c r="B597" s="344" t="s">
        <v>1147</v>
      </c>
      <c r="C597" s="344">
        <v>5195300101</v>
      </c>
    </row>
    <row r="598" spans="1:3">
      <c r="A598" s="344" t="s">
        <v>470</v>
      </c>
      <c r="B598" s="344" t="s">
        <v>1148</v>
      </c>
      <c r="C598" s="344">
        <v>5155050102</v>
      </c>
    </row>
    <row r="599" spans="1:3">
      <c r="A599" s="344" t="s">
        <v>470</v>
      </c>
      <c r="B599" s="344" t="s">
        <v>1149</v>
      </c>
      <c r="C599" s="344">
        <v>5155050101</v>
      </c>
    </row>
    <row r="600" spans="1:3">
      <c r="A600" s="344" t="s">
        <v>470</v>
      </c>
      <c r="B600" s="344" t="s">
        <v>1150</v>
      </c>
      <c r="C600" s="344">
        <v>5155959595</v>
      </c>
    </row>
    <row r="601" spans="1:3">
      <c r="A601" s="344" t="s">
        <v>470</v>
      </c>
      <c r="B601" s="344" t="s">
        <v>1151</v>
      </c>
      <c r="C601" s="344">
        <v>5155150101</v>
      </c>
    </row>
    <row r="602" spans="1:3">
      <c r="A602" s="344" t="s">
        <v>470</v>
      </c>
      <c r="B602" s="344" t="s">
        <v>1152</v>
      </c>
      <c r="C602" s="344">
        <v>5155150102</v>
      </c>
    </row>
    <row r="603" spans="1:3">
      <c r="A603" s="344" t="s">
        <v>470</v>
      </c>
      <c r="B603" s="344" t="s">
        <v>1153</v>
      </c>
      <c r="C603" s="344">
        <v>5155200101</v>
      </c>
    </row>
    <row r="604" spans="1:3">
      <c r="A604" s="344" t="s">
        <v>470</v>
      </c>
      <c r="B604" s="344" t="s">
        <v>1154</v>
      </c>
      <c r="C604" s="344">
        <v>5105660102</v>
      </c>
    </row>
    <row r="605" spans="1:3">
      <c r="A605" s="344" t="s">
        <v>470</v>
      </c>
      <c r="B605" s="344" t="s">
        <v>1155</v>
      </c>
      <c r="C605" s="344">
        <v>5105660103</v>
      </c>
    </row>
    <row r="606" spans="1:3">
      <c r="A606" s="344" t="s">
        <v>470</v>
      </c>
      <c r="B606" s="344" t="s">
        <v>1156</v>
      </c>
      <c r="C606" s="344">
        <v>5105660101</v>
      </c>
    </row>
    <row r="607" spans="1:3">
      <c r="A607" s="344" t="s">
        <v>470</v>
      </c>
      <c r="B607" s="344" t="s">
        <v>1157</v>
      </c>
      <c r="C607" s="344">
        <v>5140050101</v>
      </c>
    </row>
    <row r="608" spans="1:3">
      <c r="A608" s="344" t="s">
        <v>470</v>
      </c>
      <c r="B608" s="344" t="s">
        <v>1158</v>
      </c>
      <c r="C608" s="344">
        <v>5140959595</v>
      </c>
    </row>
    <row r="609" spans="1:3">
      <c r="A609" s="344" t="s">
        <v>470</v>
      </c>
      <c r="B609" s="344" t="s">
        <v>1159</v>
      </c>
      <c r="C609" s="344">
        <v>5140150101</v>
      </c>
    </row>
    <row r="610" spans="1:3">
      <c r="A610" s="344" t="s">
        <v>470</v>
      </c>
      <c r="B610" s="344" t="s">
        <v>655</v>
      </c>
      <c r="C610" s="344">
        <v>5110300101</v>
      </c>
    </row>
    <row r="611" spans="1:3">
      <c r="A611" s="344" t="s">
        <v>470</v>
      </c>
      <c r="B611" s="344" t="s">
        <v>656</v>
      </c>
      <c r="C611" s="344">
        <v>5110250101</v>
      </c>
    </row>
    <row r="612" spans="1:3">
      <c r="A612" s="344" t="s">
        <v>470</v>
      </c>
      <c r="B612" s="344" t="s">
        <v>1160</v>
      </c>
      <c r="C612" s="344">
        <v>5110350101</v>
      </c>
    </row>
    <row r="613" spans="1:3">
      <c r="A613" s="344" t="s">
        <v>470</v>
      </c>
      <c r="B613" s="344" t="s">
        <v>1161</v>
      </c>
      <c r="C613" s="344">
        <v>5110150101</v>
      </c>
    </row>
    <row r="614" spans="1:3">
      <c r="A614" s="344" t="s">
        <v>470</v>
      </c>
      <c r="B614" s="344" t="s">
        <v>1162</v>
      </c>
      <c r="C614" s="344">
        <v>5110200101</v>
      </c>
    </row>
    <row r="615" spans="1:3">
      <c r="A615" s="344" t="s">
        <v>470</v>
      </c>
      <c r="B615" s="344" t="s">
        <v>1163</v>
      </c>
      <c r="C615" s="344">
        <v>5110050101</v>
      </c>
    </row>
    <row r="616" spans="1:3">
      <c r="A616" s="344" t="s">
        <v>470</v>
      </c>
      <c r="B616" s="344" t="s">
        <v>1164</v>
      </c>
      <c r="C616" s="344">
        <v>5110959595</v>
      </c>
    </row>
    <row r="617" spans="1:3">
      <c r="A617" s="344" t="s">
        <v>470</v>
      </c>
      <c r="B617" s="344" t="s">
        <v>1165</v>
      </c>
      <c r="C617" s="344">
        <v>5110959502</v>
      </c>
    </row>
    <row r="618" spans="1:3">
      <c r="A618" s="344" t="s">
        <v>470</v>
      </c>
      <c r="B618" s="344" t="s">
        <v>1166</v>
      </c>
      <c r="C618" s="344">
        <v>5110100101</v>
      </c>
    </row>
    <row r="619" spans="1:3">
      <c r="A619" s="344" t="s">
        <v>470</v>
      </c>
      <c r="B619" s="344" t="s">
        <v>1167</v>
      </c>
      <c r="C619" s="344">
        <v>5110959501</v>
      </c>
    </row>
    <row r="620" spans="1:3">
      <c r="A620" s="344" t="s">
        <v>470</v>
      </c>
      <c r="B620" s="344" t="s">
        <v>1168</v>
      </c>
      <c r="C620" s="344">
        <v>5115150101</v>
      </c>
    </row>
    <row r="621" spans="1:3">
      <c r="A621" s="344" t="s">
        <v>470</v>
      </c>
      <c r="B621" s="344" t="s">
        <v>1169</v>
      </c>
      <c r="C621" s="344">
        <v>5115100101</v>
      </c>
    </row>
    <row r="622" spans="1:3">
      <c r="A622" s="344" t="s">
        <v>470</v>
      </c>
      <c r="B622" s="344" t="s">
        <v>1170</v>
      </c>
      <c r="C622" s="344">
        <v>5115250101</v>
      </c>
    </row>
    <row r="623" spans="1:3">
      <c r="A623" s="344" t="s">
        <v>470</v>
      </c>
      <c r="B623" s="344" t="s">
        <v>1171</v>
      </c>
      <c r="C623" s="344">
        <v>5115400101</v>
      </c>
    </row>
    <row r="624" spans="1:3">
      <c r="A624" s="344" t="s">
        <v>470</v>
      </c>
      <c r="B624" s="344" t="s">
        <v>1172</v>
      </c>
      <c r="C624" s="344">
        <v>5115959501</v>
      </c>
    </row>
    <row r="625" spans="1:3">
      <c r="A625" s="344" t="s">
        <v>470</v>
      </c>
      <c r="B625" s="344" t="s">
        <v>1173</v>
      </c>
      <c r="C625" s="344">
        <v>5115959503</v>
      </c>
    </row>
    <row r="626" spans="1:3">
      <c r="A626" s="344" t="s">
        <v>470</v>
      </c>
      <c r="B626" s="344" t="s">
        <v>1174</v>
      </c>
      <c r="C626" s="344">
        <v>5115959502</v>
      </c>
    </row>
    <row r="627" spans="1:3">
      <c r="A627" s="344" t="s">
        <v>470</v>
      </c>
      <c r="B627" s="344" t="s">
        <v>1175</v>
      </c>
      <c r="C627" s="344">
        <v>5115450101</v>
      </c>
    </row>
    <row r="628" spans="1:3">
      <c r="A628" s="344" t="s">
        <v>470</v>
      </c>
      <c r="B628" s="344" t="s">
        <v>1176</v>
      </c>
      <c r="C628" s="344">
        <v>5115050101</v>
      </c>
    </row>
    <row r="629" spans="1:3">
      <c r="A629" s="344" t="s">
        <v>470</v>
      </c>
      <c r="B629" s="344" t="s">
        <v>1177</v>
      </c>
      <c r="C629" s="344">
        <v>5115959595</v>
      </c>
    </row>
    <row r="630" spans="1:3">
      <c r="A630" s="344" t="s">
        <v>470</v>
      </c>
      <c r="B630" s="344" t="s">
        <v>1178</v>
      </c>
      <c r="C630" s="344">
        <v>5195959529</v>
      </c>
    </row>
    <row r="631" spans="1:3">
      <c r="A631" s="344" t="s">
        <v>470</v>
      </c>
      <c r="B631" s="344" t="s">
        <v>1179</v>
      </c>
      <c r="C631" s="344">
        <v>5195959523</v>
      </c>
    </row>
    <row r="632" spans="1:3">
      <c r="A632" s="344" t="s">
        <v>470</v>
      </c>
      <c r="B632" s="344" t="s">
        <v>1180</v>
      </c>
      <c r="C632" s="344">
        <v>5195959514</v>
      </c>
    </row>
    <row r="633" spans="1:3">
      <c r="A633" s="344" t="s">
        <v>470</v>
      </c>
      <c r="B633" s="344" t="s">
        <v>1181</v>
      </c>
      <c r="C633" s="344">
        <v>5145600102</v>
      </c>
    </row>
    <row r="634" spans="1:3">
      <c r="A634" s="344" t="s">
        <v>470</v>
      </c>
      <c r="B634" s="344" t="s">
        <v>1182</v>
      </c>
      <c r="C634" s="344">
        <v>5145650101</v>
      </c>
    </row>
    <row r="635" spans="1:3">
      <c r="A635" s="344" t="s">
        <v>470</v>
      </c>
      <c r="B635" s="344" t="s">
        <v>1183</v>
      </c>
      <c r="C635" s="344">
        <v>5145400101</v>
      </c>
    </row>
    <row r="636" spans="1:3">
      <c r="A636" s="344" t="s">
        <v>470</v>
      </c>
      <c r="B636" s="344" t="s">
        <v>1184</v>
      </c>
      <c r="C636" s="344">
        <v>5145100101</v>
      </c>
    </row>
    <row r="637" spans="1:3">
      <c r="A637" s="344" t="s">
        <v>470</v>
      </c>
      <c r="B637" s="344" t="s">
        <v>1185</v>
      </c>
      <c r="C637" s="344">
        <v>5145200102</v>
      </c>
    </row>
    <row r="638" spans="1:3">
      <c r="A638" s="344" t="s">
        <v>470</v>
      </c>
      <c r="B638" s="344" t="s">
        <v>1186</v>
      </c>
      <c r="C638" s="344">
        <v>5145250101</v>
      </c>
    </row>
    <row r="639" spans="1:3">
      <c r="A639" s="344" t="s">
        <v>470</v>
      </c>
      <c r="B639" s="344" t="s">
        <v>1187</v>
      </c>
      <c r="C639" s="344">
        <v>5145250103</v>
      </c>
    </row>
    <row r="640" spans="1:3">
      <c r="A640" s="344" t="s">
        <v>470</v>
      </c>
      <c r="B640" s="344" t="s">
        <v>1188</v>
      </c>
      <c r="C640" s="344">
        <v>5145250102</v>
      </c>
    </row>
    <row r="641" spans="1:3">
      <c r="A641" s="344" t="s">
        <v>470</v>
      </c>
      <c r="B641" s="344" t="s">
        <v>1189</v>
      </c>
      <c r="C641" s="344">
        <v>5145600101</v>
      </c>
    </row>
    <row r="642" spans="1:3">
      <c r="A642" s="344" t="s">
        <v>470</v>
      </c>
      <c r="B642" s="344" t="s">
        <v>1190</v>
      </c>
      <c r="C642" s="344">
        <v>5145300104</v>
      </c>
    </row>
    <row r="643" spans="1:3">
      <c r="A643" s="344" t="s">
        <v>470</v>
      </c>
      <c r="B643" s="344" t="s">
        <v>1191</v>
      </c>
      <c r="C643" s="344">
        <v>5145300103</v>
      </c>
    </row>
    <row r="644" spans="1:3">
      <c r="A644" s="344" t="s">
        <v>470</v>
      </c>
      <c r="B644" s="344" t="s">
        <v>1192</v>
      </c>
      <c r="C644" s="344">
        <v>5145250104</v>
      </c>
    </row>
    <row r="645" spans="1:3">
      <c r="A645" s="344" t="s">
        <v>470</v>
      </c>
      <c r="B645" s="344" t="s">
        <v>1193</v>
      </c>
      <c r="C645" s="344">
        <v>5145150101</v>
      </c>
    </row>
    <row r="646" spans="1:3">
      <c r="A646" s="344" t="s">
        <v>470</v>
      </c>
      <c r="B646" s="344" t="s">
        <v>1194</v>
      </c>
      <c r="C646" s="344">
        <v>5145300101</v>
      </c>
    </row>
    <row r="647" spans="1:3">
      <c r="A647" s="344" t="s">
        <v>470</v>
      </c>
      <c r="B647" s="344" t="s">
        <v>1195</v>
      </c>
      <c r="C647" s="344">
        <v>5145200101</v>
      </c>
    </row>
    <row r="648" spans="1:3">
      <c r="A648" s="344" t="s">
        <v>470</v>
      </c>
      <c r="B648" s="344" t="s">
        <v>1196</v>
      </c>
      <c r="C648" s="344">
        <v>5145300102</v>
      </c>
    </row>
    <row r="649" spans="1:3">
      <c r="A649" s="344" t="s">
        <v>470</v>
      </c>
      <c r="B649" s="344" t="s">
        <v>1197</v>
      </c>
      <c r="C649" s="344">
        <v>5145200195</v>
      </c>
    </row>
    <row r="650" spans="1:3">
      <c r="A650" s="344" t="s">
        <v>470</v>
      </c>
      <c r="B650" s="344" t="s">
        <v>1197</v>
      </c>
      <c r="C650" s="344">
        <v>5145250195</v>
      </c>
    </row>
    <row r="651" spans="1:3">
      <c r="A651" s="344" t="s">
        <v>470</v>
      </c>
      <c r="B651" s="344" t="s">
        <v>1197</v>
      </c>
      <c r="C651" s="344">
        <v>5145300195</v>
      </c>
    </row>
    <row r="652" spans="1:3">
      <c r="A652" s="344" t="s">
        <v>470</v>
      </c>
      <c r="B652" s="344" t="s">
        <v>1197</v>
      </c>
      <c r="C652" s="344">
        <v>5145600195</v>
      </c>
    </row>
    <row r="653" spans="1:3">
      <c r="A653" s="344" t="s">
        <v>470</v>
      </c>
      <c r="B653" s="344" t="s">
        <v>1198</v>
      </c>
      <c r="C653" s="344">
        <v>5145600104</v>
      </c>
    </row>
    <row r="654" spans="1:3">
      <c r="A654" s="344" t="s">
        <v>470</v>
      </c>
      <c r="B654" s="344" t="s">
        <v>1199</v>
      </c>
      <c r="C654" s="344">
        <v>5145600103</v>
      </c>
    </row>
    <row r="655" spans="1:3">
      <c r="A655" s="344" t="s">
        <v>470</v>
      </c>
      <c r="B655" s="344" t="s">
        <v>1200</v>
      </c>
      <c r="C655" s="344">
        <v>5145600105</v>
      </c>
    </row>
    <row r="656" spans="1:3">
      <c r="A656" s="344" t="s">
        <v>470</v>
      </c>
      <c r="B656" s="344" t="s">
        <v>1201</v>
      </c>
      <c r="C656" s="344">
        <v>5145050101</v>
      </c>
    </row>
    <row r="657" spans="1:3">
      <c r="A657" s="344" t="s">
        <v>470</v>
      </c>
      <c r="B657" s="344" t="s">
        <v>1202</v>
      </c>
      <c r="C657" s="344">
        <v>5105060104</v>
      </c>
    </row>
    <row r="658" spans="1:3">
      <c r="A658" s="344" t="s">
        <v>470</v>
      </c>
      <c r="B658" s="344" t="s">
        <v>1203</v>
      </c>
      <c r="C658" s="344">
        <v>5105060102</v>
      </c>
    </row>
    <row r="659" spans="1:3">
      <c r="A659" s="344" t="s">
        <v>470</v>
      </c>
      <c r="B659" s="344" t="s">
        <v>1204</v>
      </c>
      <c r="C659" s="344">
        <v>5105060103</v>
      </c>
    </row>
    <row r="660" spans="1:3">
      <c r="A660" s="344" t="s">
        <v>470</v>
      </c>
      <c r="B660" s="344" t="s">
        <v>1205</v>
      </c>
      <c r="C660" s="344">
        <v>5130150101</v>
      </c>
    </row>
    <row r="661" spans="1:3">
      <c r="A661" s="344" t="s">
        <v>470</v>
      </c>
      <c r="B661" s="344" t="s">
        <v>1206</v>
      </c>
      <c r="C661" s="344">
        <v>5130100101</v>
      </c>
    </row>
    <row r="662" spans="1:3">
      <c r="A662" s="344" t="s">
        <v>470</v>
      </c>
      <c r="B662" s="344" t="s">
        <v>1207</v>
      </c>
      <c r="C662" s="344">
        <v>5130400101</v>
      </c>
    </row>
    <row r="663" spans="1:3">
      <c r="A663" s="344" t="s">
        <v>470</v>
      </c>
      <c r="B663" s="344" t="s">
        <v>1208</v>
      </c>
      <c r="C663" s="344">
        <v>5130250101</v>
      </c>
    </row>
    <row r="664" spans="1:3">
      <c r="A664" s="344" t="s">
        <v>470</v>
      </c>
      <c r="B664" s="344" t="s">
        <v>1209</v>
      </c>
      <c r="C664" s="344">
        <v>5130800101</v>
      </c>
    </row>
    <row r="665" spans="1:3">
      <c r="A665" s="344" t="s">
        <v>470</v>
      </c>
      <c r="B665" s="344" t="s">
        <v>1210</v>
      </c>
      <c r="C665" s="344">
        <v>5130050101</v>
      </c>
    </row>
    <row r="666" spans="1:3">
      <c r="A666" s="344" t="s">
        <v>470</v>
      </c>
      <c r="B666" s="344" t="s">
        <v>1211</v>
      </c>
      <c r="C666" s="344">
        <v>5130750101</v>
      </c>
    </row>
    <row r="667" spans="1:3">
      <c r="A667" s="344" t="s">
        <v>470</v>
      </c>
      <c r="B667" s="344" t="s">
        <v>1212</v>
      </c>
      <c r="C667" s="344">
        <v>5130950101</v>
      </c>
    </row>
    <row r="668" spans="1:3">
      <c r="A668" s="344" t="s">
        <v>470</v>
      </c>
      <c r="B668" s="344" t="s">
        <v>1212</v>
      </c>
      <c r="C668" s="344">
        <v>5130959501</v>
      </c>
    </row>
    <row r="669" spans="1:3">
      <c r="A669" s="344" t="s">
        <v>470</v>
      </c>
      <c r="B669" s="344" t="s">
        <v>1212</v>
      </c>
      <c r="C669" s="344">
        <v>5130959595</v>
      </c>
    </row>
    <row r="670" spans="1:3">
      <c r="A670" s="344" t="s">
        <v>470</v>
      </c>
      <c r="B670" s="344" t="s">
        <v>706</v>
      </c>
      <c r="C670" s="344">
        <v>5105540195</v>
      </c>
    </row>
    <row r="671" spans="1:3">
      <c r="A671" s="344" t="s">
        <v>470</v>
      </c>
      <c r="B671" s="344" t="s">
        <v>1213</v>
      </c>
      <c r="C671" s="344">
        <v>5130450101</v>
      </c>
    </row>
    <row r="672" spans="1:3">
      <c r="A672" s="344" t="s">
        <v>470</v>
      </c>
      <c r="B672" s="344" t="s">
        <v>1213</v>
      </c>
      <c r="C672" s="344">
        <v>5130950102</v>
      </c>
    </row>
    <row r="673" spans="1:3">
      <c r="A673" s="344" t="s">
        <v>470</v>
      </c>
      <c r="B673" s="344" t="s">
        <v>1214</v>
      </c>
      <c r="C673" s="344">
        <v>5130950103</v>
      </c>
    </row>
    <row r="674" spans="1:3">
      <c r="A674" s="344" t="s">
        <v>470</v>
      </c>
      <c r="B674" s="344" t="s">
        <v>1215</v>
      </c>
      <c r="C674" s="344">
        <v>5130600101</v>
      </c>
    </row>
    <row r="675" spans="1:3">
      <c r="A675" s="344" t="s">
        <v>470</v>
      </c>
      <c r="B675" s="344" t="s">
        <v>1216</v>
      </c>
      <c r="C675" s="344">
        <v>5130700101</v>
      </c>
    </row>
    <row r="676" spans="1:3">
      <c r="A676" s="344" t="s">
        <v>470</v>
      </c>
      <c r="B676" s="344" t="s">
        <v>1217</v>
      </c>
      <c r="C676" s="344">
        <v>5105540101</v>
      </c>
    </row>
    <row r="677" spans="1:3">
      <c r="A677" s="344" t="s">
        <v>470</v>
      </c>
      <c r="B677" s="344" t="s">
        <v>1218</v>
      </c>
      <c r="C677" s="344">
        <v>5130350101</v>
      </c>
    </row>
    <row r="678" spans="1:3">
      <c r="A678" s="344" t="s">
        <v>470</v>
      </c>
      <c r="B678" s="344" t="s">
        <v>1219</v>
      </c>
      <c r="C678" s="344">
        <v>5130300101</v>
      </c>
    </row>
    <row r="679" spans="1:3">
      <c r="A679" s="344" t="s">
        <v>470</v>
      </c>
      <c r="B679" s="344" t="s">
        <v>1220</v>
      </c>
      <c r="C679" s="344">
        <v>5130850101</v>
      </c>
    </row>
    <row r="680" spans="1:3">
      <c r="A680" s="344" t="s">
        <v>470</v>
      </c>
      <c r="B680" s="344" t="s">
        <v>1221</v>
      </c>
      <c r="C680" s="344">
        <v>5130200101</v>
      </c>
    </row>
    <row r="681" spans="1:3">
      <c r="A681" s="344" t="s">
        <v>470</v>
      </c>
      <c r="B681" s="344" t="s">
        <v>1222</v>
      </c>
      <c r="C681" s="344">
        <v>5135250101</v>
      </c>
    </row>
    <row r="682" spans="1:3">
      <c r="A682" s="344" t="s">
        <v>470</v>
      </c>
      <c r="B682" s="344" t="s">
        <v>1223</v>
      </c>
      <c r="C682" s="344">
        <v>5135050101</v>
      </c>
    </row>
    <row r="683" spans="1:3">
      <c r="A683" s="344" t="s">
        <v>470</v>
      </c>
      <c r="B683" s="344" t="s">
        <v>1224</v>
      </c>
      <c r="C683" s="344">
        <v>5135150101</v>
      </c>
    </row>
    <row r="684" spans="1:3">
      <c r="A684" s="344" t="s">
        <v>470</v>
      </c>
      <c r="B684" s="344" t="s">
        <v>1225</v>
      </c>
      <c r="C684" s="344">
        <v>5135400101</v>
      </c>
    </row>
    <row r="685" spans="1:3">
      <c r="A685" s="344" t="s">
        <v>470</v>
      </c>
      <c r="B685" s="344" t="s">
        <v>1226</v>
      </c>
      <c r="C685" s="344">
        <v>5135959501</v>
      </c>
    </row>
    <row r="686" spans="1:3">
      <c r="A686" s="344" t="s">
        <v>470</v>
      </c>
      <c r="B686" s="344" t="s">
        <v>1227</v>
      </c>
      <c r="C686" s="344">
        <v>5135300101</v>
      </c>
    </row>
    <row r="687" spans="1:3">
      <c r="A687" s="344" t="s">
        <v>470</v>
      </c>
      <c r="B687" s="344" t="s">
        <v>1228</v>
      </c>
      <c r="C687" s="344">
        <v>5135550101</v>
      </c>
    </row>
    <row r="688" spans="1:3">
      <c r="A688" s="344" t="s">
        <v>470</v>
      </c>
      <c r="B688" s="344" t="s">
        <v>1229</v>
      </c>
      <c r="C688" s="344">
        <v>5135959503</v>
      </c>
    </row>
    <row r="689" spans="1:3">
      <c r="A689" s="344" t="s">
        <v>470</v>
      </c>
      <c r="B689" s="344" t="s">
        <v>1230</v>
      </c>
      <c r="C689" s="344">
        <v>5135959502</v>
      </c>
    </row>
    <row r="690" spans="1:3">
      <c r="A690" s="344" t="s">
        <v>470</v>
      </c>
      <c r="B690" s="344" t="s">
        <v>1231</v>
      </c>
      <c r="C690" s="344">
        <v>5135959504</v>
      </c>
    </row>
    <row r="691" spans="1:3">
      <c r="A691" s="344" t="s">
        <v>470</v>
      </c>
      <c r="B691" s="344" t="s">
        <v>1232</v>
      </c>
      <c r="C691" s="344">
        <v>5135450101</v>
      </c>
    </row>
    <row r="692" spans="1:3">
      <c r="A692" s="344" t="s">
        <v>470</v>
      </c>
      <c r="B692" s="344" t="s">
        <v>1233</v>
      </c>
      <c r="C692" s="344">
        <v>5135959595</v>
      </c>
    </row>
    <row r="693" spans="1:3">
      <c r="A693" s="344" t="s">
        <v>470</v>
      </c>
      <c r="B693" s="344" t="s">
        <v>1234</v>
      </c>
      <c r="C693" s="344">
        <v>5135200101</v>
      </c>
    </row>
    <row r="694" spans="1:3">
      <c r="A694" s="344" t="s">
        <v>470</v>
      </c>
      <c r="B694" s="344" t="s">
        <v>1235</v>
      </c>
      <c r="C694" s="344">
        <v>5135600101</v>
      </c>
    </row>
    <row r="695" spans="1:3">
      <c r="A695" s="344" t="s">
        <v>470</v>
      </c>
      <c r="B695" s="344" t="s">
        <v>1236</v>
      </c>
      <c r="C695" s="344">
        <v>5135350101</v>
      </c>
    </row>
    <row r="696" spans="1:3">
      <c r="A696" s="344" t="s">
        <v>470</v>
      </c>
      <c r="B696" s="344" t="s">
        <v>1237</v>
      </c>
      <c r="C696" s="344">
        <v>5135350102</v>
      </c>
    </row>
    <row r="697" spans="1:3">
      <c r="A697" s="344" t="s">
        <v>470</v>
      </c>
      <c r="B697" s="344" t="s">
        <v>1238</v>
      </c>
      <c r="C697" s="344">
        <v>5135100101</v>
      </c>
    </row>
    <row r="698" spans="1:3">
      <c r="A698" s="344" t="s">
        <v>470</v>
      </c>
      <c r="B698" s="344" t="s">
        <v>1239</v>
      </c>
      <c r="C698" s="344">
        <v>5135500101</v>
      </c>
    </row>
    <row r="699" spans="1:3">
      <c r="A699" s="344" t="s">
        <v>470</v>
      </c>
      <c r="B699" s="344" t="s">
        <v>1240</v>
      </c>
      <c r="C699" s="344">
        <v>5135959505</v>
      </c>
    </row>
    <row r="700" spans="1:3">
      <c r="A700" s="344" t="s">
        <v>470</v>
      </c>
      <c r="B700" s="344" t="s">
        <v>1241</v>
      </c>
      <c r="C700" s="344">
        <v>5135050102</v>
      </c>
    </row>
    <row r="701" spans="1:3">
      <c r="A701" s="344" t="s">
        <v>470</v>
      </c>
      <c r="B701" s="344" t="s">
        <v>1242</v>
      </c>
      <c r="C701" s="344">
        <v>5105210101</v>
      </c>
    </row>
    <row r="702" spans="1:3">
      <c r="A702" s="344" t="s">
        <v>470</v>
      </c>
      <c r="B702" s="344" t="s">
        <v>1243</v>
      </c>
      <c r="C702" s="344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3" workbookViewId="0">
      <selection activeCell="G23" sqref="G23"/>
    </sheetView>
  </sheetViews>
  <sheetFormatPr baseColWidth="10" defaultRowHeight="15"/>
  <cols>
    <col min="8" max="8" width="11.42578125" style="333"/>
    <col min="12" max="12" width="14.140625" customWidth="1"/>
  </cols>
  <sheetData>
    <row r="1" spans="1:14" ht="15.75" thickBot="1"/>
    <row r="2" spans="1:14" ht="39" thickBot="1">
      <c r="A2" s="327" t="s">
        <v>1008</v>
      </c>
      <c r="B2" s="555" t="s">
        <v>625</v>
      </c>
      <c r="C2" s="556"/>
      <c r="D2" s="556"/>
      <c r="E2" s="556"/>
      <c r="F2" s="557"/>
      <c r="G2" s="328" t="s">
        <v>1009</v>
      </c>
      <c r="H2" s="334" t="s">
        <v>1010</v>
      </c>
      <c r="I2" s="329" t="s">
        <v>470</v>
      </c>
      <c r="J2" s="329" t="s">
        <v>1011</v>
      </c>
      <c r="K2" s="328" t="s">
        <v>1012</v>
      </c>
      <c r="L2" s="328" t="s">
        <v>894</v>
      </c>
      <c r="M2" s="329" t="s">
        <v>1013</v>
      </c>
      <c r="N2" s="328" t="s">
        <v>1014</v>
      </c>
    </row>
    <row r="4" spans="1:14">
      <c r="A4" s="330">
        <v>10010101</v>
      </c>
      <c r="B4" s="554" t="s">
        <v>1015</v>
      </c>
      <c r="C4" s="554"/>
      <c r="D4" s="554"/>
      <c r="E4" s="554"/>
      <c r="F4" s="554"/>
      <c r="G4" s="335"/>
      <c r="H4" s="336">
        <f>+SUMIFS('GASTOS MAS INVERSIONES'!$N$14:$N$102,'GASTOS MAS INVERSIONES'!$B$14:$B$102,'Total Presupuesto'!A4,'GASTOS MAS INVERSIONES'!$H$14:$H$102,2)</f>
        <v>0</v>
      </c>
      <c r="I4" s="336">
        <f>+SUMIFS('GASTOS MAS INVERSIONES'!$N$14:$N$102,'GASTOS MAS INVERSIONES'!$B$14:$B$102,'Total Presupuesto'!A4,'GASTOS MAS INVERSIONES'!$H$14:$H$102,7)</f>
        <v>0</v>
      </c>
      <c r="J4" s="335"/>
      <c r="K4" s="337">
        <f>+SUM(H4:J4)</f>
        <v>0</v>
      </c>
      <c r="L4" s="336">
        <f>+SUMIFS('GASTOS MAS INVERSIONES'!$N$14:$N$102,'GASTOS MAS INVERSIONES'!$B$14:$B$102,'Total Presupuesto'!A4,'GASTOS MAS INVERSIONES'!$H$14:$H$102,3)+SUMIFS('GASTOS MAS INVERSIONES'!$N$14:$N$102,'GASTOS MAS INVERSIONES'!$B$14:$B$102,'Total Presupuesto'!A4,'GASTOS MAS INVERSIONES'!$H$14:$H$102,4)+SUMIFS('GASTOS MAS INVERSIONES'!$N$14:$N$102,'GASTOS MAS INVERSIONES'!$B$14:$B$102,'Total Presupuesto'!A4,'GASTOS MAS INVERSIONES'!$H$14:$H$102,6)</f>
        <v>0</v>
      </c>
      <c r="M4" s="337">
        <f>+K4+L4</f>
        <v>0</v>
      </c>
      <c r="N4" s="335"/>
    </row>
    <row r="5" spans="1:14">
      <c r="A5" s="330">
        <v>10010102</v>
      </c>
      <c r="B5" s="554" t="s">
        <v>1016</v>
      </c>
      <c r="C5" s="554"/>
      <c r="D5" s="554"/>
      <c r="E5" s="554"/>
      <c r="F5" s="554"/>
      <c r="G5" s="335"/>
      <c r="H5" s="336">
        <f>+SUMIFS('GASTOS MAS INVERSIONES'!$N$14:$N$102,'GASTOS MAS INVERSIONES'!$B$14:$B$102,'Total Presupuesto'!A5,'GASTOS MAS INVERSIONES'!$H$14:$H$102,2)</f>
        <v>0</v>
      </c>
      <c r="I5" s="336">
        <f>+SUMIFS('GASTOS MAS INVERSIONES'!$N$14:$N$102,'GASTOS MAS INVERSIONES'!$B$14:$B$102,'Total Presupuesto'!A5,'GASTOS MAS INVERSIONES'!$H$14:$H$102,7)</f>
        <v>0</v>
      </c>
      <c r="J5" s="335"/>
      <c r="K5" s="337">
        <f t="shared" ref="K5:K33" si="0">+SUM(H5:J5)</f>
        <v>0</v>
      </c>
      <c r="L5" s="336">
        <f>+SUMIFS('GASTOS MAS INVERSIONES'!$N$14:$N$102,'GASTOS MAS INVERSIONES'!$B$14:$B$102,'Total Presupuesto'!A5,'GASTOS MAS INVERSIONES'!$H$14:$H$102,3)+SUMIFS('GASTOS MAS INVERSIONES'!$N$14:$N$102,'GASTOS MAS INVERSIONES'!$B$14:$B$102,'Total Presupuesto'!A5,'GASTOS MAS INVERSIONES'!$H$14:$H$102,4)+SUMIFS('GASTOS MAS INVERSIONES'!$N$14:$N$102,'GASTOS MAS INVERSIONES'!$B$14:$B$102,'Total Presupuesto'!A5,'GASTOS MAS INVERSIONES'!$H$14:$H$102,6)</f>
        <v>0</v>
      </c>
      <c r="M5" s="337">
        <f t="shared" ref="M5:M33" si="1">+K5+L5</f>
        <v>0</v>
      </c>
      <c r="N5" s="335"/>
    </row>
    <row r="6" spans="1:14">
      <c r="A6" s="330">
        <v>10020101</v>
      </c>
      <c r="B6" s="554" t="s">
        <v>1017</v>
      </c>
      <c r="C6" s="554"/>
      <c r="D6" s="554"/>
      <c r="E6" s="554"/>
      <c r="F6" s="554"/>
      <c r="G6" s="335"/>
      <c r="H6" s="336">
        <f>+SUMIFS('GASTOS MAS INVERSIONES'!$N$14:$N$102,'GASTOS MAS INVERSIONES'!$B$14:$B$102,'Total Presupuesto'!A6,'GASTOS MAS INVERSIONES'!$H$14:$H$102,2)</f>
        <v>0</v>
      </c>
      <c r="I6" s="336">
        <f>+SUMIFS('GASTOS MAS INVERSIONES'!$N$14:$N$102,'GASTOS MAS INVERSIONES'!$B$14:$B$102,'Total Presupuesto'!A6,'GASTOS MAS INVERSIONES'!$H$14:$H$102,7)</f>
        <v>0</v>
      </c>
      <c r="J6" s="335"/>
      <c r="K6" s="337">
        <f t="shared" si="0"/>
        <v>0</v>
      </c>
      <c r="L6" s="336">
        <f>+SUMIFS('GASTOS MAS INVERSIONES'!$N$14:$N$102,'GASTOS MAS INVERSIONES'!$B$14:$B$102,'Total Presupuesto'!A6,'GASTOS MAS INVERSIONES'!$H$14:$H$102,3)+SUMIFS('GASTOS MAS INVERSIONES'!$N$14:$N$102,'GASTOS MAS INVERSIONES'!$B$14:$B$102,'Total Presupuesto'!A6,'GASTOS MAS INVERSIONES'!$H$14:$H$102,4)+SUMIFS('GASTOS MAS INVERSIONES'!$N$14:$N$102,'GASTOS MAS INVERSIONES'!$B$14:$B$102,'Total Presupuesto'!A6,'GASTOS MAS INVERSIONES'!$H$14:$H$102,6)</f>
        <v>0</v>
      </c>
      <c r="M6" s="337">
        <f t="shared" si="1"/>
        <v>0</v>
      </c>
      <c r="N6" s="335"/>
    </row>
    <row r="7" spans="1:14">
      <c r="A7" s="330">
        <v>10020102</v>
      </c>
      <c r="B7" s="554" t="s">
        <v>1018</v>
      </c>
      <c r="C7" s="554"/>
      <c r="D7" s="554"/>
      <c r="E7" s="554"/>
      <c r="F7" s="554"/>
      <c r="G7" s="335"/>
      <c r="H7" s="336">
        <f>+SUMIFS('GASTOS MAS INVERSIONES'!$N$14:$N$102,'GASTOS MAS INVERSIONES'!$B$14:$B$102,'Total Presupuesto'!A7,'GASTOS MAS INVERSIONES'!$H$14:$H$102,2)</f>
        <v>0</v>
      </c>
      <c r="I7" s="336">
        <f>+SUMIFS('GASTOS MAS INVERSIONES'!$N$14:$N$102,'GASTOS MAS INVERSIONES'!$B$14:$B$102,'Total Presupuesto'!A7,'GASTOS MAS INVERSIONES'!$H$14:$H$102,7)</f>
        <v>0</v>
      </c>
      <c r="J7" s="335"/>
      <c r="K7" s="337">
        <f t="shared" si="0"/>
        <v>0</v>
      </c>
      <c r="L7" s="336">
        <f>+SUMIFS('GASTOS MAS INVERSIONES'!$N$14:$N$102,'GASTOS MAS INVERSIONES'!$B$14:$B$102,'Total Presupuesto'!A7,'GASTOS MAS INVERSIONES'!$H$14:$H$102,3)+SUMIFS('GASTOS MAS INVERSIONES'!$N$14:$N$102,'GASTOS MAS INVERSIONES'!$B$14:$B$102,'Total Presupuesto'!A7,'GASTOS MAS INVERSIONES'!$H$14:$H$102,4)+SUMIFS('GASTOS MAS INVERSIONES'!$N$14:$N$102,'GASTOS MAS INVERSIONES'!$B$14:$B$102,'Total Presupuesto'!A7,'GASTOS MAS INVERSIONES'!$H$14:$H$102,6)</f>
        <v>0</v>
      </c>
      <c r="M7" s="337">
        <f t="shared" si="1"/>
        <v>0</v>
      </c>
      <c r="N7" s="335"/>
    </row>
    <row r="8" spans="1:14">
      <c r="A8" s="330">
        <v>10030101</v>
      </c>
      <c r="B8" s="554" t="s">
        <v>1019</v>
      </c>
      <c r="C8" s="554"/>
      <c r="D8" s="554"/>
      <c r="E8" s="554"/>
      <c r="F8" s="554"/>
      <c r="G8" s="335"/>
      <c r="H8" s="336">
        <f>+SUMIFS('GASTOS MAS INVERSIONES'!$N$14:$N$102,'GASTOS MAS INVERSIONES'!$B$14:$B$102,'Total Presupuesto'!A8,'GASTOS MAS INVERSIONES'!$H$14:$H$102,2)</f>
        <v>0</v>
      </c>
      <c r="I8" s="336">
        <f>+SUMIFS('GASTOS MAS INVERSIONES'!$N$14:$N$102,'GASTOS MAS INVERSIONES'!$B$14:$B$102,'Total Presupuesto'!A8,'GASTOS MAS INVERSIONES'!$H$14:$H$102,7)</f>
        <v>0</v>
      </c>
      <c r="J8" s="335"/>
      <c r="K8" s="337">
        <f t="shared" si="0"/>
        <v>0</v>
      </c>
      <c r="L8" s="336">
        <f>+SUMIFS('GASTOS MAS INVERSIONES'!$N$14:$N$102,'GASTOS MAS INVERSIONES'!$B$14:$B$102,'Total Presupuesto'!A8,'GASTOS MAS INVERSIONES'!$H$14:$H$102,3)+SUMIFS('GASTOS MAS INVERSIONES'!$N$14:$N$102,'GASTOS MAS INVERSIONES'!$B$14:$B$102,'Total Presupuesto'!A8,'GASTOS MAS INVERSIONES'!$H$14:$H$102,4)+SUMIFS('GASTOS MAS INVERSIONES'!$N$14:$N$102,'GASTOS MAS INVERSIONES'!$B$14:$B$102,'Total Presupuesto'!A8,'GASTOS MAS INVERSIONES'!$H$14:$H$102,6)</f>
        <v>0</v>
      </c>
      <c r="M8" s="337">
        <f t="shared" si="1"/>
        <v>0</v>
      </c>
      <c r="N8" s="335"/>
    </row>
    <row r="9" spans="1:14">
      <c r="A9" s="330">
        <v>10030102</v>
      </c>
      <c r="B9" s="554" t="s">
        <v>1020</v>
      </c>
      <c r="C9" s="554"/>
      <c r="D9" s="554"/>
      <c r="E9" s="554"/>
      <c r="F9" s="554"/>
      <c r="G9" s="335"/>
      <c r="H9" s="336">
        <f>+SUMIFS('GASTOS MAS INVERSIONES'!$N$14:$N$102,'GASTOS MAS INVERSIONES'!$B$14:$B$102,'Total Presupuesto'!A9,'GASTOS MAS INVERSIONES'!$H$14:$H$102,2)</f>
        <v>0</v>
      </c>
      <c r="I9" s="336">
        <f>+SUMIFS('GASTOS MAS INVERSIONES'!$N$14:$N$102,'GASTOS MAS INVERSIONES'!$B$14:$B$102,'Total Presupuesto'!A9,'GASTOS MAS INVERSIONES'!$H$14:$H$102,7)</f>
        <v>0</v>
      </c>
      <c r="J9" s="335"/>
      <c r="K9" s="337">
        <f t="shared" si="0"/>
        <v>0</v>
      </c>
      <c r="L9" s="336">
        <f>+SUMIFS('GASTOS MAS INVERSIONES'!$N$14:$N$102,'GASTOS MAS INVERSIONES'!$B$14:$B$102,'Total Presupuesto'!A9,'GASTOS MAS INVERSIONES'!$H$14:$H$102,3)+SUMIFS('GASTOS MAS INVERSIONES'!$N$14:$N$102,'GASTOS MAS INVERSIONES'!$B$14:$B$102,'Total Presupuesto'!A9,'GASTOS MAS INVERSIONES'!$H$14:$H$102,4)+SUMIFS('GASTOS MAS INVERSIONES'!$N$14:$N$102,'GASTOS MAS INVERSIONES'!$B$14:$B$102,'Total Presupuesto'!A9,'GASTOS MAS INVERSIONES'!$H$14:$H$102,6)</f>
        <v>0</v>
      </c>
      <c r="M9" s="337">
        <f t="shared" si="1"/>
        <v>0</v>
      </c>
      <c r="N9" s="335"/>
    </row>
    <row r="10" spans="1:14">
      <c r="A10" s="330">
        <v>10040101</v>
      </c>
      <c r="B10" s="554" t="s">
        <v>1021</v>
      </c>
      <c r="C10" s="554"/>
      <c r="D10" s="554"/>
      <c r="E10" s="554"/>
      <c r="F10" s="554"/>
      <c r="G10" s="335"/>
      <c r="H10" s="336">
        <f>+SUMIFS('GASTOS MAS INVERSIONES'!$N$14:$N$102,'GASTOS MAS INVERSIONES'!$B$14:$B$102,'Total Presupuesto'!A10,'GASTOS MAS INVERSIONES'!$H$14:$H$102,2)</f>
        <v>0</v>
      </c>
      <c r="I10" s="336">
        <f>+SUMIFS('GASTOS MAS INVERSIONES'!$N$14:$N$102,'GASTOS MAS INVERSIONES'!$B$14:$B$102,'Total Presupuesto'!A10,'GASTOS MAS INVERSIONES'!$H$14:$H$102,7)</f>
        <v>0</v>
      </c>
      <c r="J10" s="335"/>
      <c r="K10" s="337">
        <f t="shared" si="0"/>
        <v>0</v>
      </c>
      <c r="L10" s="336">
        <f>+SUMIFS('GASTOS MAS INVERSIONES'!$N$14:$N$102,'GASTOS MAS INVERSIONES'!$B$14:$B$102,'Total Presupuesto'!A10,'GASTOS MAS INVERSIONES'!$H$14:$H$102,3)+SUMIFS('GASTOS MAS INVERSIONES'!$N$14:$N$102,'GASTOS MAS INVERSIONES'!$B$14:$B$102,'Total Presupuesto'!A10,'GASTOS MAS INVERSIONES'!$H$14:$H$102,4)+SUMIFS('GASTOS MAS INVERSIONES'!$N$14:$N$102,'GASTOS MAS INVERSIONES'!$B$14:$B$102,'Total Presupuesto'!A10,'GASTOS MAS INVERSIONES'!$H$14:$H$102,6)</f>
        <v>0</v>
      </c>
      <c r="M10" s="337">
        <f t="shared" si="1"/>
        <v>0</v>
      </c>
      <c r="N10" s="335"/>
    </row>
    <row r="11" spans="1:14">
      <c r="A11" s="330">
        <v>10040102</v>
      </c>
      <c r="B11" s="554" t="s">
        <v>1022</v>
      </c>
      <c r="C11" s="554"/>
      <c r="D11" s="554"/>
      <c r="E11" s="554"/>
      <c r="F11" s="554"/>
      <c r="G11" s="335"/>
      <c r="H11" s="336">
        <f>+SUMIFS('GASTOS MAS INVERSIONES'!$N$14:$N$102,'GASTOS MAS INVERSIONES'!$B$14:$B$102,'Total Presupuesto'!A11,'GASTOS MAS INVERSIONES'!$H$14:$H$102,2)</f>
        <v>0</v>
      </c>
      <c r="I11" s="336">
        <f>+SUMIFS('GASTOS MAS INVERSIONES'!$N$14:$N$102,'GASTOS MAS INVERSIONES'!$B$14:$B$102,'Total Presupuesto'!A11,'GASTOS MAS INVERSIONES'!$H$14:$H$102,7)</f>
        <v>0</v>
      </c>
      <c r="J11" s="335"/>
      <c r="K11" s="337">
        <f t="shared" si="0"/>
        <v>0</v>
      </c>
      <c r="L11" s="336">
        <f>+SUMIFS('GASTOS MAS INVERSIONES'!$N$14:$N$102,'GASTOS MAS INVERSIONES'!$B$14:$B$102,'Total Presupuesto'!A11,'GASTOS MAS INVERSIONES'!$H$14:$H$102,3)+SUMIFS('GASTOS MAS INVERSIONES'!$N$14:$N$102,'GASTOS MAS INVERSIONES'!$B$14:$B$102,'Total Presupuesto'!A11,'GASTOS MAS INVERSIONES'!$H$14:$H$102,4)+SUMIFS('GASTOS MAS INVERSIONES'!$N$14:$N$102,'GASTOS MAS INVERSIONES'!$B$14:$B$102,'Total Presupuesto'!A11,'GASTOS MAS INVERSIONES'!$H$14:$H$102,6)</f>
        <v>0</v>
      </c>
      <c r="M11" s="337">
        <f t="shared" si="1"/>
        <v>0</v>
      </c>
      <c r="N11" s="335"/>
    </row>
    <row r="12" spans="1:14">
      <c r="A12" s="330">
        <v>10040103</v>
      </c>
      <c r="B12" s="554" t="s">
        <v>1023</v>
      </c>
      <c r="C12" s="554"/>
      <c r="D12" s="554"/>
      <c r="E12" s="554"/>
      <c r="F12" s="554"/>
      <c r="G12" s="335"/>
      <c r="H12" s="336">
        <f>+SUMIFS('GASTOS MAS INVERSIONES'!$N$14:$N$102,'GASTOS MAS INVERSIONES'!$B$14:$B$102,'Total Presupuesto'!A12,'GASTOS MAS INVERSIONES'!$H$14:$H$102,2)</f>
        <v>0</v>
      </c>
      <c r="I12" s="336">
        <f>+SUMIFS('GASTOS MAS INVERSIONES'!$N$14:$N$102,'GASTOS MAS INVERSIONES'!$B$14:$B$102,'Total Presupuesto'!A12,'GASTOS MAS INVERSIONES'!$H$14:$H$102,7)</f>
        <v>0</v>
      </c>
      <c r="J12" s="335"/>
      <c r="K12" s="337">
        <f t="shared" si="0"/>
        <v>0</v>
      </c>
      <c r="L12" s="336">
        <f>+SUMIFS('GASTOS MAS INVERSIONES'!$N$14:$N$102,'GASTOS MAS INVERSIONES'!$B$14:$B$102,'Total Presupuesto'!A12,'GASTOS MAS INVERSIONES'!$H$14:$H$102,3)+SUMIFS('GASTOS MAS INVERSIONES'!$N$14:$N$102,'GASTOS MAS INVERSIONES'!$B$14:$B$102,'Total Presupuesto'!A12,'GASTOS MAS INVERSIONES'!$H$14:$H$102,4)+SUMIFS('GASTOS MAS INVERSIONES'!$N$14:$N$102,'GASTOS MAS INVERSIONES'!$B$14:$B$102,'Total Presupuesto'!A12,'GASTOS MAS INVERSIONES'!$H$14:$H$102,6)</f>
        <v>0</v>
      </c>
      <c r="M12" s="337">
        <f t="shared" si="1"/>
        <v>0</v>
      </c>
      <c r="N12" s="335"/>
    </row>
    <row r="13" spans="1:14">
      <c r="A13" s="330">
        <v>10040104</v>
      </c>
      <c r="B13" s="554" t="s">
        <v>1024</v>
      </c>
      <c r="C13" s="554"/>
      <c r="D13" s="554"/>
      <c r="E13" s="554"/>
      <c r="F13" s="554"/>
      <c r="G13" s="335"/>
      <c r="H13" s="336">
        <f>+SUMIFS('GASTOS MAS INVERSIONES'!$N$14:$N$102,'GASTOS MAS INVERSIONES'!$B$14:$B$102,'Total Presupuesto'!A13,'GASTOS MAS INVERSIONES'!$H$14:$H$102,2)</f>
        <v>0</v>
      </c>
      <c r="I13" s="336">
        <f>+SUMIFS('GASTOS MAS INVERSIONES'!$N$14:$N$102,'GASTOS MAS INVERSIONES'!$B$14:$B$102,'Total Presupuesto'!A13,'GASTOS MAS INVERSIONES'!$H$14:$H$102,7)</f>
        <v>0</v>
      </c>
      <c r="J13" s="335"/>
      <c r="K13" s="337">
        <f t="shared" si="0"/>
        <v>0</v>
      </c>
      <c r="L13" s="336">
        <f>+SUMIFS('GASTOS MAS INVERSIONES'!$N$14:$N$102,'GASTOS MAS INVERSIONES'!$B$14:$B$102,'Total Presupuesto'!A13,'GASTOS MAS INVERSIONES'!$H$14:$H$102,3)+SUMIFS('GASTOS MAS INVERSIONES'!$N$14:$N$102,'GASTOS MAS INVERSIONES'!$B$14:$B$102,'Total Presupuesto'!A13,'GASTOS MAS INVERSIONES'!$H$14:$H$102,4)+SUMIFS('GASTOS MAS INVERSIONES'!$N$14:$N$102,'GASTOS MAS INVERSIONES'!$B$14:$B$102,'Total Presupuesto'!A13,'GASTOS MAS INVERSIONES'!$H$14:$H$102,6)</f>
        <v>0</v>
      </c>
      <c r="M13" s="337">
        <f t="shared" si="1"/>
        <v>0</v>
      </c>
      <c r="N13" s="335"/>
    </row>
    <row r="14" spans="1:14">
      <c r="A14" s="330">
        <v>10050101</v>
      </c>
      <c r="B14" s="554" t="s">
        <v>1025</v>
      </c>
      <c r="C14" s="554"/>
      <c r="D14" s="554"/>
      <c r="E14" s="554"/>
      <c r="F14" s="554"/>
      <c r="G14" s="335"/>
      <c r="H14" s="336">
        <f>+SUMIFS('GASTOS MAS INVERSIONES'!$N$14:$N$102,'GASTOS MAS INVERSIONES'!$B$14:$B$102,'Total Presupuesto'!A14,'GASTOS MAS INVERSIONES'!$H$14:$H$102,5)</f>
        <v>0</v>
      </c>
      <c r="I14" s="336">
        <f>+SUMIFS('GASTOS MAS INVERSIONES'!$N$14:$N$102,'GASTOS MAS INVERSIONES'!$B$14:$B$102,'Total Presupuesto'!A14,'GASTOS MAS INVERSIONES'!$H$14:$H$102,7)</f>
        <v>38209000</v>
      </c>
      <c r="J14" s="335"/>
      <c r="K14" s="337">
        <f t="shared" si="0"/>
        <v>38209000</v>
      </c>
      <c r="L14" s="336">
        <f>+SUMIFS('GASTOS MAS INVERSIONES'!$N$14:$N$102,'GASTOS MAS INVERSIONES'!$B$14:$B$102,'Total Presupuesto'!A14,'GASTOS MAS INVERSIONES'!$H$14:$H$102,3)+SUMIFS('GASTOS MAS INVERSIONES'!$N$14:$N$102,'GASTOS MAS INVERSIONES'!$B$14:$B$102,'Total Presupuesto'!A14,'GASTOS MAS INVERSIONES'!$H$14:$H$102,4)+SUMIFS('GASTOS MAS INVERSIONES'!$N$14:$N$102,'GASTOS MAS INVERSIONES'!$B$14:$B$102,'Total Presupuesto'!A14,'GASTOS MAS INVERSIONES'!$H$14:$H$102,6)</f>
        <v>0</v>
      </c>
      <c r="M14" s="337">
        <f t="shared" si="1"/>
        <v>38209000</v>
      </c>
      <c r="N14" s="335"/>
    </row>
    <row r="15" spans="1:14">
      <c r="A15" s="330">
        <v>10050102</v>
      </c>
      <c r="B15" s="554" t="s">
        <v>1026</v>
      </c>
      <c r="C15" s="554"/>
      <c r="D15" s="554"/>
      <c r="E15" s="554"/>
      <c r="F15" s="554"/>
      <c r="G15" s="335"/>
      <c r="H15" s="336">
        <f>+SUMIFS('GASTOS MAS INVERSIONES'!$N$14:$N$102,'GASTOS MAS INVERSIONES'!$B$14:$B$102,'Total Presupuesto'!A15,'GASTOS MAS INVERSIONES'!$H$14:$H$102,5)</f>
        <v>0</v>
      </c>
      <c r="I15" s="336">
        <f>+SUMIFS('GASTOS MAS INVERSIONES'!$N$14:$N$102,'GASTOS MAS INVERSIONES'!$B$14:$B$102,'Total Presupuesto'!A15,'GASTOS MAS INVERSIONES'!$H$14:$H$102,7)</f>
        <v>7333000</v>
      </c>
      <c r="J15" s="335"/>
      <c r="K15" s="337">
        <f t="shared" si="0"/>
        <v>7333000</v>
      </c>
      <c r="L15" s="336">
        <f>+SUMIFS('GASTOS MAS INVERSIONES'!$N$14:$N$102,'GASTOS MAS INVERSIONES'!$B$14:$B$102,'Total Presupuesto'!A15,'GASTOS MAS INVERSIONES'!$H$14:$H$102,3)+SUMIFS('GASTOS MAS INVERSIONES'!$N$14:$N$102,'GASTOS MAS INVERSIONES'!$B$14:$B$102,'Total Presupuesto'!A15,'GASTOS MAS INVERSIONES'!$H$14:$H$102,4)+SUMIFS('GASTOS MAS INVERSIONES'!$N$14:$N$102,'GASTOS MAS INVERSIONES'!$B$14:$B$102,'Total Presupuesto'!A15,'GASTOS MAS INVERSIONES'!$H$14:$H$102,6)</f>
        <v>0</v>
      </c>
      <c r="M15" s="337">
        <f t="shared" si="1"/>
        <v>7333000</v>
      </c>
      <c r="N15" s="335"/>
    </row>
    <row r="16" spans="1:14">
      <c r="A16" s="330">
        <v>10060101</v>
      </c>
      <c r="B16" s="554" t="s">
        <v>1027</v>
      </c>
      <c r="C16" s="554"/>
      <c r="D16" s="554"/>
      <c r="E16" s="554"/>
      <c r="F16" s="554"/>
      <c r="G16" s="335"/>
      <c r="H16" s="336">
        <f>+SUMIFS('GASTOS MAS INVERSIONES'!$N$14:$N$102,'GASTOS MAS INVERSIONES'!$B$14:$B$102,'Total Presupuesto'!A16,'GASTOS MAS INVERSIONES'!$H$14:$H$102,2)</f>
        <v>0</v>
      </c>
      <c r="I16" s="336">
        <f>+SUMIFS('GASTOS MAS INVERSIONES'!$N$14:$N$102,'GASTOS MAS INVERSIONES'!$B$14:$B$102,'Total Presupuesto'!A16,'GASTOS MAS INVERSIONES'!$H$14:$H$102,7)</f>
        <v>0</v>
      </c>
      <c r="J16" s="335"/>
      <c r="K16" s="337">
        <f t="shared" si="0"/>
        <v>0</v>
      </c>
      <c r="L16" s="336">
        <f>+SUMIFS('GASTOS MAS INVERSIONES'!$N$14:$N$102,'GASTOS MAS INVERSIONES'!$B$14:$B$102,'Total Presupuesto'!A16,'GASTOS MAS INVERSIONES'!$H$14:$H$102,3)+SUMIFS('GASTOS MAS INVERSIONES'!$N$14:$N$102,'GASTOS MAS INVERSIONES'!$B$14:$B$102,'Total Presupuesto'!A16,'GASTOS MAS INVERSIONES'!$H$14:$H$102,4)+SUMIFS('GASTOS MAS INVERSIONES'!$N$14:$N$102,'GASTOS MAS INVERSIONES'!$B$14:$B$102,'Total Presupuesto'!A16,'GASTOS MAS INVERSIONES'!$H$14:$H$102,6)</f>
        <v>0</v>
      </c>
      <c r="M16" s="337">
        <f t="shared" si="1"/>
        <v>0</v>
      </c>
      <c r="N16" s="335"/>
    </row>
    <row r="17" spans="1:14">
      <c r="A17" s="330">
        <v>10070101</v>
      </c>
      <c r="B17" s="554" t="s">
        <v>1028</v>
      </c>
      <c r="C17" s="554"/>
      <c r="D17" s="554"/>
      <c r="E17" s="554"/>
      <c r="F17" s="554"/>
      <c r="G17" s="335"/>
      <c r="H17" s="336">
        <f>+SUMIFS('GASTOS MAS INVERSIONES'!$N$14:$N$102,'GASTOS MAS INVERSIONES'!$B$14:$B$102,'Total Presupuesto'!A17,'GASTOS MAS INVERSIONES'!$H$14:$H$102,2)</f>
        <v>0</v>
      </c>
      <c r="I17" s="336">
        <f>+SUMIFS('GASTOS MAS INVERSIONES'!$N$14:$N$102,'GASTOS MAS INVERSIONES'!$B$14:$B$102,'Total Presupuesto'!A17,'GASTOS MAS INVERSIONES'!$H$14:$H$102,7)</f>
        <v>0</v>
      </c>
      <c r="J17" s="335"/>
      <c r="K17" s="337">
        <f t="shared" si="0"/>
        <v>0</v>
      </c>
      <c r="L17" s="336">
        <f>+SUMIFS('GASTOS MAS INVERSIONES'!$N$14:$N$102,'GASTOS MAS INVERSIONES'!$B$14:$B$102,'Total Presupuesto'!A17,'GASTOS MAS INVERSIONES'!$H$14:$H$102,3)+SUMIFS('GASTOS MAS INVERSIONES'!$N$14:$N$102,'GASTOS MAS INVERSIONES'!$B$14:$B$102,'Total Presupuesto'!A17,'GASTOS MAS INVERSIONES'!$H$14:$H$102,4)+SUMIFS('GASTOS MAS INVERSIONES'!$N$14:$N$102,'GASTOS MAS INVERSIONES'!$B$14:$B$102,'Total Presupuesto'!A17,'GASTOS MAS INVERSIONES'!$H$14:$H$102,6)</f>
        <v>0</v>
      </c>
      <c r="M17" s="337">
        <f t="shared" si="1"/>
        <v>0</v>
      </c>
      <c r="N17" s="335"/>
    </row>
    <row r="18" spans="1:14">
      <c r="A18" s="330">
        <v>10070102</v>
      </c>
      <c r="B18" s="554" t="s">
        <v>1029</v>
      </c>
      <c r="C18" s="554"/>
      <c r="D18" s="554"/>
      <c r="E18" s="554"/>
      <c r="F18" s="554"/>
      <c r="G18" s="335"/>
      <c r="H18" s="336">
        <f>+SUMIFS('GASTOS MAS INVERSIONES'!$N$14:$N$102,'GASTOS MAS INVERSIONES'!$B$14:$B$102,'Total Presupuesto'!A18,'GASTOS MAS INVERSIONES'!$H$14:$H$102,2)</f>
        <v>0</v>
      </c>
      <c r="I18" s="336">
        <f>+SUMIFS('GASTOS MAS INVERSIONES'!$N$14:$N$102,'GASTOS MAS INVERSIONES'!$B$14:$B$102,'Total Presupuesto'!A18,'GASTOS MAS INVERSIONES'!$H$14:$H$102,7)</f>
        <v>0</v>
      </c>
      <c r="J18" s="335"/>
      <c r="K18" s="337">
        <f t="shared" si="0"/>
        <v>0</v>
      </c>
      <c r="L18" s="336">
        <f>+SUMIFS('GASTOS MAS INVERSIONES'!$N$14:$N$102,'GASTOS MAS INVERSIONES'!$B$14:$B$102,'Total Presupuesto'!A18,'GASTOS MAS INVERSIONES'!$H$14:$H$102,3)+SUMIFS('GASTOS MAS INVERSIONES'!$N$14:$N$102,'GASTOS MAS INVERSIONES'!$B$14:$B$102,'Total Presupuesto'!A18,'GASTOS MAS INVERSIONES'!$H$14:$H$102,4)+SUMIFS('GASTOS MAS INVERSIONES'!$N$14:$N$102,'GASTOS MAS INVERSIONES'!$B$14:$B$102,'Total Presupuesto'!A18,'GASTOS MAS INVERSIONES'!$H$14:$H$102,6)</f>
        <v>0</v>
      </c>
      <c r="M18" s="337">
        <f t="shared" si="1"/>
        <v>0</v>
      </c>
      <c r="N18" s="335"/>
    </row>
    <row r="19" spans="1:14">
      <c r="A19" s="330">
        <v>10070103</v>
      </c>
      <c r="B19" s="554" t="s">
        <v>1030</v>
      </c>
      <c r="C19" s="554"/>
      <c r="D19" s="554"/>
      <c r="E19" s="554"/>
      <c r="F19" s="554"/>
      <c r="G19" s="335"/>
      <c r="H19" s="336">
        <f>+SUMIFS('GASTOS MAS INVERSIONES'!$N$14:$N$102,'GASTOS MAS INVERSIONES'!$B$14:$B$102,'Total Presupuesto'!A19,'GASTOS MAS INVERSIONES'!$H$14:$H$102,2)</f>
        <v>0</v>
      </c>
      <c r="I19" s="336">
        <f>+SUMIFS('GASTOS MAS INVERSIONES'!$N$14:$N$102,'GASTOS MAS INVERSIONES'!$B$14:$B$102,'Total Presupuesto'!A19,'GASTOS MAS INVERSIONES'!$H$14:$H$102,7)</f>
        <v>0</v>
      </c>
      <c r="J19" s="335"/>
      <c r="K19" s="337">
        <f t="shared" si="0"/>
        <v>0</v>
      </c>
      <c r="L19" s="336">
        <f>+SUMIFS('GASTOS MAS INVERSIONES'!$N$14:$N$102,'GASTOS MAS INVERSIONES'!$B$14:$B$102,'Total Presupuesto'!A19,'GASTOS MAS INVERSIONES'!$H$14:$H$102,3)+SUMIFS('GASTOS MAS INVERSIONES'!$N$14:$N$102,'GASTOS MAS INVERSIONES'!$B$14:$B$102,'Total Presupuesto'!A19,'GASTOS MAS INVERSIONES'!$H$14:$H$102,4)+SUMIFS('GASTOS MAS INVERSIONES'!$N$14:$N$102,'GASTOS MAS INVERSIONES'!$B$14:$B$102,'Total Presupuesto'!A19,'GASTOS MAS INVERSIONES'!$H$14:$H$102,6)</f>
        <v>0</v>
      </c>
      <c r="M19" s="337">
        <f t="shared" si="1"/>
        <v>0</v>
      </c>
      <c r="N19" s="335"/>
    </row>
    <row r="20" spans="1:14">
      <c r="A20" s="330">
        <v>10080101</v>
      </c>
      <c r="B20" s="554" t="s">
        <v>1031</v>
      </c>
      <c r="C20" s="554"/>
      <c r="D20" s="554"/>
      <c r="E20" s="554"/>
      <c r="F20" s="554"/>
      <c r="G20" s="335"/>
      <c r="H20" s="336">
        <f>+SUMIFS('GASTOS MAS INVERSIONES'!$N$14:$N$102,'GASTOS MAS INVERSIONES'!$B$14:$B$102,'Total Presupuesto'!A20,'GASTOS MAS INVERSIONES'!$H$14:$H$102,2)</f>
        <v>0</v>
      </c>
      <c r="I20" s="336">
        <f>+SUMIFS('GASTOS MAS INVERSIONES'!$N$14:$N$102,'GASTOS MAS INVERSIONES'!$B$14:$B$102,'Total Presupuesto'!A20,'GASTOS MAS INVERSIONES'!$H$14:$H$102,7)</f>
        <v>0</v>
      </c>
      <c r="J20" s="335"/>
      <c r="K20" s="337">
        <f t="shared" si="0"/>
        <v>0</v>
      </c>
      <c r="L20" s="336">
        <f>+SUMIFS('GASTOS MAS INVERSIONES'!$N$14:$N$102,'GASTOS MAS INVERSIONES'!$B$14:$B$102,'Total Presupuesto'!A20,'GASTOS MAS INVERSIONES'!$H$14:$H$102,3)+SUMIFS('GASTOS MAS INVERSIONES'!$N$14:$N$102,'GASTOS MAS INVERSIONES'!$B$14:$B$102,'Total Presupuesto'!A20,'GASTOS MAS INVERSIONES'!$H$14:$H$102,4)+SUMIFS('GASTOS MAS INVERSIONES'!$N$14:$N$102,'GASTOS MAS INVERSIONES'!$B$14:$B$102,'Total Presupuesto'!A20,'GASTOS MAS INVERSIONES'!$H$14:$H$102,6)</f>
        <v>0</v>
      </c>
      <c r="M20" s="337">
        <f t="shared" si="1"/>
        <v>0</v>
      </c>
      <c r="N20" s="335"/>
    </row>
    <row r="21" spans="1:14">
      <c r="A21" s="330">
        <v>10080102</v>
      </c>
      <c r="B21" s="554" t="s">
        <v>1032</v>
      </c>
      <c r="C21" s="554"/>
      <c r="D21" s="554"/>
      <c r="E21" s="554"/>
      <c r="F21" s="554"/>
      <c r="G21" s="335"/>
      <c r="H21" s="336">
        <f>+SUMIFS('GASTOS MAS INVERSIONES'!$N$14:$N$102,'GASTOS MAS INVERSIONES'!$B$14:$B$102,'Total Presupuesto'!A21,'GASTOS MAS INVERSIONES'!$H$14:$H$102,2)</f>
        <v>0</v>
      </c>
      <c r="I21" s="336">
        <f>+SUMIFS('GASTOS MAS INVERSIONES'!$N$14:$N$102,'GASTOS MAS INVERSIONES'!$B$14:$B$102,'Total Presupuesto'!A21,'GASTOS MAS INVERSIONES'!$H$14:$H$102,7)</f>
        <v>0</v>
      </c>
      <c r="J21" s="335"/>
      <c r="K21" s="337">
        <f t="shared" si="0"/>
        <v>0</v>
      </c>
      <c r="L21" s="336">
        <f>+SUMIFS('GASTOS MAS INVERSIONES'!$N$14:$N$102,'GASTOS MAS INVERSIONES'!$B$14:$B$102,'Total Presupuesto'!A21,'GASTOS MAS INVERSIONES'!$H$14:$H$102,3)+SUMIFS('GASTOS MAS INVERSIONES'!$N$14:$N$102,'GASTOS MAS INVERSIONES'!$B$14:$B$102,'Total Presupuesto'!A21,'GASTOS MAS INVERSIONES'!$H$14:$H$102,4)+SUMIFS('GASTOS MAS INVERSIONES'!$N$14:$N$102,'GASTOS MAS INVERSIONES'!$B$14:$B$102,'Total Presupuesto'!A21,'GASTOS MAS INVERSIONES'!$H$14:$H$102,6)</f>
        <v>0</v>
      </c>
      <c r="M21" s="337">
        <f t="shared" si="1"/>
        <v>0</v>
      </c>
      <c r="N21" s="335"/>
    </row>
    <row r="22" spans="1:14">
      <c r="A22" s="330">
        <v>10090101</v>
      </c>
      <c r="B22" s="554" t="s">
        <v>1033</v>
      </c>
      <c r="C22" s="554"/>
      <c r="D22" s="554"/>
      <c r="E22" s="554"/>
      <c r="F22" s="554"/>
      <c r="G22" s="335"/>
      <c r="H22" s="336">
        <f>+SUMIFS('GASTOS MAS INVERSIONES'!$N$14:$N$102,'GASTOS MAS INVERSIONES'!$B$14:$B$102,'Total Presupuesto'!A22,'GASTOS MAS INVERSIONES'!$H$14:$H$102,2)</f>
        <v>0</v>
      </c>
      <c r="I22" s="336">
        <f>+SUMIFS('GASTOS MAS INVERSIONES'!$N$14:$N$102,'GASTOS MAS INVERSIONES'!$B$14:$B$102,'Total Presupuesto'!A22,'GASTOS MAS INVERSIONES'!$H$14:$H$102,7)</f>
        <v>0</v>
      </c>
      <c r="J22" s="335"/>
      <c r="K22" s="337">
        <f t="shared" si="0"/>
        <v>0</v>
      </c>
      <c r="L22" s="336">
        <f>+SUMIFS('GASTOS MAS INVERSIONES'!$N$14:$N$102,'GASTOS MAS INVERSIONES'!$B$14:$B$102,'Total Presupuesto'!A22,'GASTOS MAS INVERSIONES'!$H$14:$H$102,3)+SUMIFS('GASTOS MAS INVERSIONES'!$N$14:$N$102,'GASTOS MAS INVERSIONES'!$B$14:$B$102,'Total Presupuesto'!A22,'GASTOS MAS INVERSIONES'!$H$14:$H$102,4)+SUMIFS('GASTOS MAS INVERSIONES'!$N$14:$N$102,'GASTOS MAS INVERSIONES'!$B$14:$B$102,'Total Presupuesto'!A22,'GASTOS MAS INVERSIONES'!$H$14:$H$102,6)</f>
        <v>0</v>
      </c>
      <c r="M22" s="337">
        <f t="shared" si="1"/>
        <v>0</v>
      </c>
      <c r="N22" s="335"/>
    </row>
    <row r="23" spans="1:14">
      <c r="A23" s="330">
        <v>10100101</v>
      </c>
      <c r="B23" s="554" t="s">
        <v>1034</v>
      </c>
      <c r="C23" s="554"/>
      <c r="D23" s="554"/>
      <c r="E23" s="554"/>
      <c r="F23" s="554"/>
      <c r="G23" s="335"/>
      <c r="H23" s="336">
        <f>+SUMIFS('GASTOS MAS INVERSIONES'!$N$14:$N$102,'GASTOS MAS INVERSIONES'!$B$14:$B$102,'Total Presupuesto'!A23,'GASTOS MAS INVERSIONES'!$H$14:$H$102,2)</f>
        <v>0</v>
      </c>
      <c r="I23" s="336">
        <f>+SUMIFS('GASTOS MAS INVERSIONES'!$N$14:$N$102,'GASTOS MAS INVERSIONES'!$B$14:$B$102,'Total Presupuesto'!A23,'GASTOS MAS INVERSIONES'!$H$14:$H$102,7)</f>
        <v>0</v>
      </c>
      <c r="J23" s="335"/>
      <c r="K23" s="337">
        <f t="shared" si="0"/>
        <v>0</v>
      </c>
      <c r="L23" s="336">
        <f>+SUMIFS('GASTOS MAS INVERSIONES'!$N$14:$N$102,'GASTOS MAS INVERSIONES'!$B$14:$B$102,'Total Presupuesto'!A23,'GASTOS MAS INVERSIONES'!$H$14:$H$102,3)+SUMIFS('GASTOS MAS INVERSIONES'!$N$14:$N$102,'GASTOS MAS INVERSIONES'!$B$14:$B$102,'Total Presupuesto'!A23,'GASTOS MAS INVERSIONES'!$H$14:$H$102,4)+SUMIFS('GASTOS MAS INVERSIONES'!$N$14:$N$102,'GASTOS MAS INVERSIONES'!$B$14:$B$102,'Total Presupuesto'!A23,'GASTOS MAS INVERSIONES'!$H$14:$H$102,6)</f>
        <v>0</v>
      </c>
      <c r="M23" s="337">
        <f t="shared" si="1"/>
        <v>0</v>
      </c>
      <c r="N23" s="335"/>
    </row>
    <row r="24" spans="1:14">
      <c r="A24" s="330">
        <v>10110101</v>
      </c>
      <c r="B24" s="554" t="s">
        <v>1035</v>
      </c>
      <c r="C24" s="554"/>
      <c r="D24" s="554"/>
      <c r="E24" s="554"/>
      <c r="F24" s="554"/>
      <c r="G24" s="335"/>
      <c r="H24" s="336">
        <f>+SUMIFS('GASTOS MAS INVERSIONES'!$N$14:$N$102,'GASTOS MAS INVERSIONES'!$B$14:$B$102,'Total Presupuesto'!A24,'GASTOS MAS INVERSIONES'!$H$14:$H$102,2)</f>
        <v>0</v>
      </c>
      <c r="I24" s="336">
        <f>+SUMIFS('GASTOS MAS INVERSIONES'!$N$14:$N$102,'GASTOS MAS INVERSIONES'!$B$14:$B$102,'Total Presupuesto'!A24,'GASTOS MAS INVERSIONES'!$H$14:$H$102,7)</f>
        <v>0</v>
      </c>
      <c r="J24" s="335"/>
      <c r="K24" s="337">
        <f t="shared" si="0"/>
        <v>0</v>
      </c>
      <c r="L24" s="336">
        <f>+SUMIFS('GASTOS MAS INVERSIONES'!$N$14:$N$102,'GASTOS MAS INVERSIONES'!$B$14:$B$102,'Total Presupuesto'!A24,'GASTOS MAS INVERSIONES'!$H$14:$H$102,3)+SUMIFS('GASTOS MAS INVERSIONES'!$N$14:$N$102,'GASTOS MAS INVERSIONES'!$B$14:$B$102,'Total Presupuesto'!A24,'GASTOS MAS INVERSIONES'!$H$14:$H$102,4)+SUMIFS('GASTOS MAS INVERSIONES'!$N$14:$N$102,'GASTOS MAS INVERSIONES'!$B$14:$B$102,'Total Presupuesto'!A24,'GASTOS MAS INVERSIONES'!$H$14:$H$102,6)</f>
        <v>0</v>
      </c>
      <c r="M24" s="337">
        <f t="shared" si="1"/>
        <v>0</v>
      </c>
      <c r="N24" s="335"/>
    </row>
    <row r="25" spans="1:14">
      <c r="A25" s="330">
        <v>10110102</v>
      </c>
      <c r="B25" s="554" t="s">
        <v>1036</v>
      </c>
      <c r="C25" s="554"/>
      <c r="D25" s="554"/>
      <c r="E25" s="554"/>
      <c r="F25" s="554"/>
      <c r="G25" s="335"/>
      <c r="H25" s="336">
        <f>+SUMIFS('GASTOS MAS INVERSIONES'!$N$14:$N$102,'GASTOS MAS INVERSIONES'!$B$14:$B$102,'Total Presupuesto'!A25,'GASTOS MAS INVERSIONES'!$H$14:$H$102,2)</f>
        <v>0</v>
      </c>
      <c r="I25" s="336">
        <f>+SUMIFS('GASTOS MAS INVERSIONES'!$N$14:$N$102,'GASTOS MAS INVERSIONES'!$B$14:$B$102,'Total Presupuesto'!A25,'GASTOS MAS INVERSIONES'!$H$14:$H$102,7)</f>
        <v>0</v>
      </c>
      <c r="J25" s="335"/>
      <c r="K25" s="337">
        <f t="shared" si="0"/>
        <v>0</v>
      </c>
      <c r="L25" s="336">
        <f>+SUMIFS('GASTOS MAS INVERSIONES'!$N$14:$N$102,'GASTOS MAS INVERSIONES'!$B$14:$B$102,'Total Presupuesto'!A25,'GASTOS MAS INVERSIONES'!$H$14:$H$102,3)+SUMIFS('GASTOS MAS INVERSIONES'!$N$14:$N$102,'GASTOS MAS INVERSIONES'!$B$14:$B$102,'Total Presupuesto'!A25,'GASTOS MAS INVERSIONES'!$H$14:$H$102,4)+SUMIFS('GASTOS MAS INVERSIONES'!$N$14:$N$102,'GASTOS MAS INVERSIONES'!$B$14:$B$102,'Total Presupuesto'!A25,'GASTOS MAS INVERSIONES'!$H$14:$H$102,6)</f>
        <v>0</v>
      </c>
      <c r="M25" s="337">
        <f t="shared" si="1"/>
        <v>0</v>
      </c>
      <c r="N25" s="335"/>
    </row>
    <row r="26" spans="1:14">
      <c r="A26" s="330">
        <v>10110103</v>
      </c>
      <c r="B26" s="554" t="s">
        <v>1037</v>
      </c>
      <c r="C26" s="554"/>
      <c r="D26" s="554"/>
      <c r="E26" s="554"/>
      <c r="F26" s="554"/>
      <c r="G26" s="335"/>
      <c r="H26" s="336">
        <f>+SUMIFS('GASTOS MAS INVERSIONES'!$N$14:$N$102,'GASTOS MAS INVERSIONES'!$B$14:$B$102,'Total Presupuesto'!A26,'GASTOS MAS INVERSIONES'!$H$14:$H$102,2)</f>
        <v>0</v>
      </c>
      <c r="I26" s="336">
        <f>+SUMIFS('GASTOS MAS INVERSIONES'!$N$14:$N$102,'GASTOS MAS INVERSIONES'!$B$14:$B$102,'Total Presupuesto'!A26,'GASTOS MAS INVERSIONES'!$H$14:$H$102,7)</f>
        <v>0</v>
      </c>
      <c r="J26" s="335"/>
      <c r="K26" s="337">
        <f t="shared" si="0"/>
        <v>0</v>
      </c>
      <c r="L26" s="336">
        <f>+SUMIFS('GASTOS MAS INVERSIONES'!$N$14:$N$102,'GASTOS MAS INVERSIONES'!$B$14:$B$102,'Total Presupuesto'!A26,'GASTOS MAS INVERSIONES'!$H$14:$H$102,3)+SUMIFS('GASTOS MAS INVERSIONES'!$N$14:$N$102,'GASTOS MAS INVERSIONES'!$B$14:$B$102,'Total Presupuesto'!A26,'GASTOS MAS INVERSIONES'!$H$14:$H$102,4)+SUMIFS('GASTOS MAS INVERSIONES'!$N$14:$N$102,'GASTOS MAS INVERSIONES'!$B$14:$B$102,'Total Presupuesto'!A26,'GASTOS MAS INVERSIONES'!$H$14:$H$102,6)</f>
        <v>0</v>
      </c>
      <c r="M26" s="337">
        <f t="shared" si="1"/>
        <v>0</v>
      </c>
      <c r="N26" s="335"/>
    </row>
    <row r="27" spans="1:14">
      <c r="A27" s="330">
        <v>10120101</v>
      </c>
      <c r="B27" s="554" t="s">
        <v>1038</v>
      </c>
      <c r="C27" s="554"/>
      <c r="D27" s="554"/>
      <c r="E27" s="554"/>
      <c r="F27" s="554"/>
      <c r="G27" s="335"/>
      <c r="H27" s="336">
        <f>+SUMIFS('GASTOS MAS INVERSIONES'!$N$14:$N$102,'GASTOS MAS INVERSIONES'!$B$14:$B$102,'Total Presupuesto'!A27,'GASTOS MAS INVERSIONES'!$H$14:$H$102,2)</f>
        <v>0</v>
      </c>
      <c r="I27" s="336">
        <f>+SUMIFS('GASTOS MAS INVERSIONES'!$N$14:$N$102,'GASTOS MAS INVERSIONES'!$B$14:$B$102,'Total Presupuesto'!A27,'GASTOS MAS INVERSIONES'!$H$14:$H$102,7)</f>
        <v>0</v>
      </c>
      <c r="J27" s="335"/>
      <c r="K27" s="337">
        <f t="shared" si="0"/>
        <v>0</v>
      </c>
      <c r="L27" s="336">
        <f>+SUMIFS('GASTOS MAS INVERSIONES'!$N$14:$N$102,'GASTOS MAS INVERSIONES'!$B$14:$B$102,'Total Presupuesto'!A27,'GASTOS MAS INVERSIONES'!$H$14:$H$102,3)+SUMIFS('GASTOS MAS INVERSIONES'!$N$14:$N$102,'GASTOS MAS INVERSIONES'!$B$14:$B$102,'Total Presupuesto'!A27,'GASTOS MAS INVERSIONES'!$H$14:$H$102,4)+SUMIFS('GASTOS MAS INVERSIONES'!$N$14:$N$102,'GASTOS MAS INVERSIONES'!$B$14:$B$102,'Total Presupuesto'!A27,'GASTOS MAS INVERSIONES'!$H$14:$H$102,6)</f>
        <v>0</v>
      </c>
      <c r="M27" s="337">
        <f t="shared" si="1"/>
        <v>0</v>
      </c>
      <c r="N27" s="335"/>
    </row>
    <row r="28" spans="1:14">
      <c r="A28" s="330">
        <v>10120102</v>
      </c>
      <c r="B28" s="554" t="s">
        <v>1039</v>
      </c>
      <c r="C28" s="554"/>
      <c r="D28" s="554"/>
      <c r="E28" s="554"/>
      <c r="F28" s="554"/>
      <c r="G28" s="335"/>
      <c r="H28" s="336">
        <f>+SUMIFS('GASTOS MAS INVERSIONES'!$N$14:$N$102,'GASTOS MAS INVERSIONES'!$B$14:$B$102,'Total Presupuesto'!A28,'GASTOS MAS INVERSIONES'!$H$14:$H$102,2)</f>
        <v>0</v>
      </c>
      <c r="I28" s="336">
        <f>+SUMIFS('GASTOS MAS INVERSIONES'!$N$14:$N$102,'GASTOS MAS INVERSIONES'!$B$14:$B$102,'Total Presupuesto'!A28,'GASTOS MAS INVERSIONES'!$H$14:$H$102,7)</f>
        <v>0</v>
      </c>
      <c r="J28" s="335"/>
      <c r="K28" s="337">
        <f t="shared" si="0"/>
        <v>0</v>
      </c>
      <c r="L28" s="336">
        <f>+SUMIFS('GASTOS MAS INVERSIONES'!$N$14:$N$102,'GASTOS MAS INVERSIONES'!$B$14:$B$102,'Total Presupuesto'!A28,'GASTOS MAS INVERSIONES'!$H$14:$H$102,3)+SUMIFS('GASTOS MAS INVERSIONES'!$N$14:$N$102,'GASTOS MAS INVERSIONES'!$B$14:$B$102,'Total Presupuesto'!A28,'GASTOS MAS INVERSIONES'!$H$14:$H$102,4)+SUMIFS('GASTOS MAS INVERSIONES'!$N$14:$N$102,'GASTOS MAS INVERSIONES'!$B$14:$B$102,'Total Presupuesto'!A28,'GASTOS MAS INVERSIONES'!$H$14:$H$102,6)</f>
        <v>0</v>
      </c>
      <c r="M28" s="337">
        <f t="shared" si="1"/>
        <v>0</v>
      </c>
      <c r="N28" s="335"/>
    </row>
    <row r="29" spans="1:14">
      <c r="A29" s="330">
        <v>10130101</v>
      </c>
      <c r="B29" s="554" t="s">
        <v>1040</v>
      </c>
      <c r="C29" s="554"/>
      <c r="D29" s="554"/>
      <c r="E29" s="554"/>
      <c r="F29" s="554"/>
      <c r="G29" s="335"/>
      <c r="H29" s="336">
        <f>+SUMIFS('GASTOS MAS INVERSIONES'!$N$14:$N$102,'GASTOS MAS INVERSIONES'!$B$14:$B$102,'Total Presupuesto'!A29,'GASTOS MAS INVERSIONES'!$H$14:$H$102,2)</f>
        <v>0</v>
      </c>
      <c r="I29" s="336">
        <f>+SUMIFS('GASTOS MAS INVERSIONES'!$N$14:$N$102,'GASTOS MAS INVERSIONES'!$B$14:$B$102,'Total Presupuesto'!A29,'GASTOS MAS INVERSIONES'!$H$14:$H$102,7)</f>
        <v>0</v>
      </c>
      <c r="J29" s="335"/>
      <c r="K29" s="337">
        <f t="shared" si="0"/>
        <v>0</v>
      </c>
      <c r="L29" s="336">
        <f>+SUMIFS('GASTOS MAS INVERSIONES'!$N$14:$N$102,'GASTOS MAS INVERSIONES'!$B$14:$B$102,'Total Presupuesto'!A29,'GASTOS MAS INVERSIONES'!$H$14:$H$102,3)+SUMIFS('GASTOS MAS INVERSIONES'!$N$14:$N$102,'GASTOS MAS INVERSIONES'!$B$14:$B$102,'Total Presupuesto'!A29,'GASTOS MAS INVERSIONES'!$H$14:$H$102,4)+SUMIFS('GASTOS MAS INVERSIONES'!$N$14:$N$102,'GASTOS MAS INVERSIONES'!$B$14:$B$102,'Total Presupuesto'!A29,'GASTOS MAS INVERSIONES'!$H$14:$H$102,6)</f>
        <v>0</v>
      </c>
      <c r="M29" s="337">
        <f t="shared" si="1"/>
        <v>0</v>
      </c>
      <c r="N29" s="335"/>
    </row>
    <row r="30" spans="1:14">
      <c r="A30" s="330">
        <v>10130102</v>
      </c>
      <c r="B30" s="554" t="s">
        <v>1041</v>
      </c>
      <c r="C30" s="554"/>
      <c r="D30" s="554"/>
      <c r="E30" s="554"/>
      <c r="F30" s="554"/>
      <c r="G30" s="335"/>
      <c r="H30" s="336">
        <f>+SUMIFS('GASTOS MAS INVERSIONES'!$N$14:$N$102,'GASTOS MAS INVERSIONES'!$B$14:$B$102,'Total Presupuesto'!A30,'GASTOS MAS INVERSIONES'!$H$14:$H$102,2)</f>
        <v>0</v>
      </c>
      <c r="I30" s="336">
        <f>+SUMIFS('GASTOS MAS INVERSIONES'!$N$14:$N$102,'GASTOS MAS INVERSIONES'!$B$14:$B$102,'Total Presupuesto'!A30,'GASTOS MAS INVERSIONES'!$H$14:$H$102,7)</f>
        <v>766000</v>
      </c>
      <c r="J30" s="335"/>
      <c r="K30" s="337">
        <f t="shared" si="0"/>
        <v>766000</v>
      </c>
      <c r="L30" s="336">
        <f>+SUMIFS('GASTOS MAS INVERSIONES'!$N$14:$N$102,'GASTOS MAS INVERSIONES'!$B$14:$B$102,'Total Presupuesto'!A30,'GASTOS MAS INVERSIONES'!$H$14:$H$102,3)+SUMIFS('GASTOS MAS INVERSIONES'!$N$14:$N$102,'GASTOS MAS INVERSIONES'!$B$14:$B$102,'Total Presupuesto'!A30,'GASTOS MAS INVERSIONES'!$H$14:$H$102,4)+SUMIFS('GASTOS MAS INVERSIONES'!$N$14:$N$102,'GASTOS MAS INVERSIONES'!$B$14:$B$102,'Total Presupuesto'!A30,'GASTOS MAS INVERSIONES'!$H$14:$H$102,6)</f>
        <v>0</v>
      </c>
      <c r="M30" s="337">
        <f t="shared" si="1"/>
        <v>766000</v>
      </c>
      <c r="N30" s="335"/>
    </row>
    <row r="31" spans="1:14">
      <c r="A31" s="330">
        <v>10140101</v>
      </c>
      <c r="B31" s="554" t="s">
        <v>1042</v>
      </c>
      <c r="C31" s="554"/>
      <c r="D31" s="554"/>
      <c r="E31" s="554"/>
      <c r="F31" s="554"/>
      <c r="G31" s="335"/>
      <c r="H31" s="336">
        <f>+SUMIFS('GASTOS MAS INVERSIONES'!$N$14:$N$102,'GASTOS MAS INVERSIONES'!$B$14:$B$102,'Total Presupuesto'!A31,'GASTOS MAS INVERSIONES'!$H$14:$H$102,2)</f>
        <v>0</v>
      </c>
      <c r="I31" s="336">
        <f>+SUMIFS('GASTOS MAS INVERSIONES'!$N$14:$N$102,'GASTOS MAS INVERSIONES'!$B$14:$B$102,'Total Presupuesto'!A31,'GASTOS MAS INVERSIONES'!$H$14:$H$102,7)</f>
        <v>0</v>
      </c>
      <c r="J31" s="335"/>
      <c r="K31" s="337">
        <f t="shared" si="0"/>
        <v>0</v>
      </c>
      <c r="L31" s="336">
        <f>+SUMIFS('GASTOS MAS INVERSIONES'!$N$14:$N$102,'GASTOS MAS INVERSIONES'!$B$14:$B$102,'Total Presupuesto'!A31,'GASTOS MAS INVERSIONES'!$H$14:$H$102,3)+SUMIFS('GASTOS MAS INVERSIONES'!$N$14:$N$102,'GASTOS MAS INVERSIONES'!$B$14:$B$102,'Total Presupuesto'!A31,'GASTOS MAS INVERSIONES'!$H$14:$H$102,4)+SUMIFS('GASTOS MAS INVERSIONES'!$N$14:$N$102,'GASTOS MAS INVERSIONES'!$B$14:$B$102,'Total Presupuesto'!A31,'GASTOS MAS INVERSIONES'!$H$14:$H$102,6)</f>
        <v>0</v>
      </c>
      <c r="M31" s="337">
        <f t="shared" si="1"/>
        <v>0</v>
      </c>
      <c r="N31" s="335"/>
    </row>
    <row r="32" spans="1:14">
      <c r="A32" s="331" t="s">
        <v>148</v>
      </c>
      <c r="B32" s="554" t="s">
        <v>1043</v>
      </c>
      <c r="C32" s="554"/>
      <c r="D32" s="554"/>
      <c r="E32" s="554"/>
      <c r="F32" s="554"/>
      <c r="G32" s="335"/>
      <c r="H32" s="336">
        <f>+SUMIFS('GASTOS MAS INVERSIONES'!$N$14:$N$102,'GASTOS MAS INVERSIONES'!$B$14:$B$102,'Total Presupuesto'!A32,'GASTOS MAS INVERSIONES'!$H$14:$H$102,2)</f>
        <v>0</v>
      </c>
      <c r="I32" s="336">
        <f>+SUMIFS('GASTOS MAS INVERSIONES'!$N$14:$N$102,'GASTOS MAS INVERSIONES'!$B$14:$B$102,'Total Presupuesto'!A32,'GASTOS MAS INVERSIONES'!$H$14:$H$102,7)</f>
        <v>30178000</v>
      </c>
      <c r="J32" s="335"/>
      <c r="K32" s="337">
        <f t="shared" si="0"/>
        <v>30178000</v>
      </c>
      <c r="L32" s="336">
        <f>+SUMIFS('GASTOS MAS INVERSIONES'!$N$14:$N$102,'GASTOS MAS INVERSIONES'!$B$14:$B$102,'Total Presupuesto'!A32,'GASTOS MAS INVERSIONES'!$H$14:$H$102,3)+SUMIFS('GASTOS MAS INVERSIONES'!$N$14:$N$102,'GASTOS MAS INVERSIONES'!$B$14:$B$102,'Total Presupuesto'!A32,'GASTOS MAS INVERSIONES'!$H$14:$H$102,4)+SUMIFS('GASTOS MAS INVERSIONES'!$N$14:$N$102,'GASTOS MAS INVERSIONES'!$B$14:$B$102,'Total Presupuesto'!A32,'GASTOS MAS INVERSIONES'!$H$14:$H$102,6)</f>
        <v>0</v>
      </c>
      <c r="M32" s="337">
        <f t="shared" si="1"/>
        <v>30178000</v>
      </c>
      <c r="N32" s="335"/>
    </row>
    <row r="33" spans="1:14">
      <c r="A33" s="332" t="s">
        <v>149</v>
      </c>
      <c r="B33" s="554" t="s">
        <v>1044</v>
      </c>
      <c r="C33" s="554"/>
      <c r="D33" s="554"/>
      <c r="E33" s="554"/>
      <c r="F33" s="554"/>
      <c r="G33" s="335"/>
      <c r="H33" s="336">
        <f>+SUMIFS('GASTOS MAS INVERSIONES'!$N$14:$N$102,'GASTOS MAS INVERSIONES'!$B$14:$B$102,'Total Presupuesto'!A33,'GASTOS MAS INVERSIONES'!$H$14:$H$102,2)</f>
        <v>0</v>
      </c>
      <c r="I33" s="336">
        <f>+SUMIFS('GASTOS MAS INVERSIONES'!$N$14:$N$102,'GASTOS MAS INVERSIONES'!$B$14:$B$102,'Total Presupuesto'!A33,'GASTOS MAS INVERSIONES'!$H$14:$H$102,7)</f>
        <v>0</v>
      </c>
      <c r="J33" s="335"/>
      <c r="K33" s="337">
        <f t="shared" si="0"/>
        <v>0</v>
      </c>
      <c r="L33" s="336">
        <f>+SUMIFS('GASTOS MAS INVERSIONES'!$N$14:$N$102,'GASTOS MAS INVERSIONES'!$B$14:$B$102,'Total Presupuesto'!A33,'GASTOS MAS INVERSIONES'!$H$14:$H$102,3)+SUMIFS('GASTOS MAS INVERSIONES'!$N$14:$N$102,'GASTOS MAS INVERSIONES'!$B$14:$B$102,'Total Presupuesto'!A33,'GASTOS MAS INVERSIONES'!$H$14:$H$102,4)+SUMIFS('GASTOS MAS INVERSIONES'!$N$14:$N$102,'GASTOS MAS INVERSIONES'!$B$14:$B$102,'Total Presupuesto'!A33,'GASTOS MAS INVERSIONES'!$H$14:$H$102,6)</f>
        <v>0</v>
      </c>
      <c r="M33" s="337">
        <f t="shared" si="1"/>
        <v>0</v>
      </c>
      <c r="N33" s="335"/>
    </row>
    <row r="34" spans="1:14">
      <c r="A34" s="332" t="s">
        <v>163</v>
      </c>
      <c r="B34" s="554" t="s">
        <v>1045</v>
      </c>
      <c r="C34" s="554"/>
      <c r="D34" s="554"/>
      <c r="E34" s="554"/>
      <c r="F34" s="554"/>
      <c r="G34" s="335"/>
      <c r="H34" s="336"/>
      <c r="I34" s="335"/>
      <c r="J34" s="335"/>
      <c r="K34" s="335"/>
      <c r="L34" s="335"/>
      <c r="M34" s="335"/>
      <c r="N34" s="335"/>
    </row>
    <row r="35" spans="1:14">
      <c r="A35" s="332" t="s">
        <v>164</v>
      </c>
      <c r="B35" s="554" t="s">
        <v>1046</v>
      </c>
      <c r="C35" s="554"/>
      <c r="D35" s="554"/>
      <c r="E35" s="554"/>
      <c r="F35" s="554"/>
      <c r="G35" s="335"/>
      <c r="H35" s="336"/>
      <c r="I35" s="335"/>
      <c r="J35" s="335"/>
      <c r="K35" s="335"/>
      <c r="L35" s="335"/>
      <c r="M35" s="335"/>
      <c r="N35" s="335"/>
    </row>
    <row r="36" spans="1:14">
      <c r="A36" s="332" t="s">
        <v>1047</v>
      </c>
      <c r="B36" s="554" t="s">
        <v>1048</v>
      </c>
      <c r="C36" s="554"/>
      <c r="D36" s="554"/>
      <c r="E36" s="554"/>
      <c r="F36" s="554"/>
      <c r="G36" s="335"/>
      <c r="H36" s="336"/>
      <c r="I36" s="335"/>
      <c r="J36" s="335"/>
      <c r="K36" s="335"/>
      <c r="L36" s="335"/>
      <c r="M36" s="335"/>
      <c r="N36" s="335"/>
    </row>
    <row r="37" spans="1:14">
      <c r="A37" s="332" t="s">
        <v>1049</v>
      </c>
      <c r="B37" s="554" t="s">
        <v>1050</v>
      </c>
      <c r="C37" s="554"/>
      <c r="D37" s="554"/>
      <c r="E37" s="554"/>
      <c r="F37" s="554"/>
      <c r="G37" s="335"/>
      <c r="H37" s="336"/>
      <c r="I37" s="335"/>
      <c r="J37" s="335"/>
      <c r="K37" s="335"/>
      <c r="L37" s="335"/>
      <c r="M37" s="335"/>
      <c r="N37" s="335"/>
    </row>
    <row r="38" spans="1:14">
      <c r="A38" s="332" t="s">
        <v>1051</v>
      </c>
      <c r="B38" s="554" t="s">
        <v>1052</v>
      </c>
      <c r="C38" s="554"/>
      <c r="D38" s="554"/>
      <c r="E38" s="554"/>
      <c r="F38" s="554"/>
      <c r="G38" s="335"/>
      <c r="H38" s="336"/>
      <c r="I38" s="335"/>
      <c r="J38" s="335"/>
      <c r="K38" s="335"/>
      <c r="L38" s="335"/>
      <c r="M38" s="335"/>
      <c r="N38" s="335"/>
    </row>
    <row r="39" spans="1:14">
      <c r="A39" s="332" t="s">
        <v>1053</v>
      </c>
      <c r="B39" s="554" t="s">
        <v>1054</v>
      </c>
      <c r="C39" s="554"/>
      <c r="D39" s="554"/>
      <c r="E39" s="554"/>
      <c r="F39" s="554"/>
      <c r="G39" s="335"/>
      <c r="H39" s="336"/>
      <c r="I39" s="335"/>
      <c r="J39" s="335"/>
      <c r="K39" s="335"/>
      <c r="L39" s="335"/>
      <c r="M39" s="335"/>
      <c r="N39" s="335"/>
    </row>
    <row r="41" spans="1:14">
      <c r="A41" s="558" t="s">
        <v>1055</v>
      </c>
      <c r="B41" s="558"/>
      <c r="C41" s="558"/>
      <c r="D41" s="558"/>
      <c r="E41" s="558"/>
      <c r="F41" s="558"/>
      <c r="G41" s="336">
        <f>+SUM(G4:G39)</f>
        <v>0</v>
      </c>
      <c r="H41" s="336">
        <f t="shared" ref="H41:M41" si="2">+SUM(H4:H39)</f>
        <v>0</v>
      </c>
      <c r="I41" s="336">
        <f t="shared" si="2"/>
        <v>76486000</v>
      </c>
      <c r="J41" s="336">
        <f t="shared" si="2"/>
        <v>0</v>
      </c>
      <c r="K41" s="336">
        <f t="shared" si="2"/>
        <v>76486000</v>
      </c>
      <c r="L41" s="336">
        <f t="shared" si="2"/>
        <v>0</v>
      </c>
      <c r="M41" s="336">
        <f t="shared" si="2"/>
        <v>76486000</v>
      </c>
      <c r="N41" s="335"/>
    </row>
    <row r="43" spans="1:14" ht="30">
      <c r="F43" s="338"/>
      <c r="G43" s="338"/>
      <c r="H43" s="339" t="s">
        <v>1056</v>
      </c>
      <c r="I43" s="340"/>
      <c r="J43" s="340"/>
      <c r="K43" s="340"/>
      <c r="L43" s="339" t="s">
        <v>1057</v>
      </c>
    </row>
    <row r="44" spans="1:14">
      <c r="A44" t="s">
        <v>620</v>
      </c>
      <c r="E44" s="341">
        <v>0.14000000000000001</v>
      </c>
      <c r="F44" s="338">
        <f>+$G$41*E44</f>
        <v>0</v>
      </c>
      <c r="G44" s="338"/>
      <c r="H44" s="342">
        <f>+F44+F45</f>
        <v>0</v>
      </c>
      <c r="J44" s="338"/>
      <c r="K44" s="338"/>
      <c r="L44" s="342">
        <f>+H44-L41</f>
        <v>0</v>
      </c>
    </row>
    <row r="45" spans="1:14">
      <c r="A45" t="s">
        <v>1058</v>
      </c>
      <c r="E45" s="341">
        <v>0.02</v>
      </c>
      <c r="F45" s="338">
        <f t="shared" ref="F45:F49" si="3">+$G$41*E45</f>
        <v>0</v>
      </c>
      <c r="G45" s="343">
        <f>+L14+L15</f>
        <v>0</v>
      </c>
      <c r="H45" s="338"/>
      <c r="I45" s="338"/>
      <c r="J45" s="338"/>
      <c r="K45" s="338"/>
      <c r="L45" s="338"/>
    </row>
    <row r="46" spans="1:14">
      <c r="A46" t="s">
        <v>1059</v>
      </c>
      <c r="E46" s="341">
        <v>0.1</v>
      </c>
      <c r="F46" s="338">
        <f t="shared" si="3"/>
        <v>0</v>
      </c>
      <c r="G46" s="338"/>
      <c r="H46" s="338"/>
      <c r="I46" s="338"/>
      <c r="J46" s="338"/>
      <c r="K46" s="338"/>
      <c r="L46" s="338"/>
    </row>
    <row r="47" spans="1:14">
      <c r="A47" t="s">
        <v>1060</v>
      </c>
      <c r="E47" s="341">
        <v>0.62</v>
      </c>
      <c r="F47" s="338">
        <f t="shared" si="3"/>
        <v>0</v>
      </c>
      <c r="G47" s="338"/>
      <c r="H47" s="338"/>
      <c r="I47" s="338"/>
      <c r="J47" s="338"/>
      <c r="K47" s="338"/>
      <c r="L47" s="338"/>
    </row>
    <row r="48" spans="1:14">
      <c r="A48" t="s">
        <v>1061</v>
      </c>
      <c r="E48" s="341">
        <v>0.02</v>
      </c>
      <c r="F48" s="338">
        <f t="shared" si="3"/>
        <v>0</v>
      </c>
      <c r="G48" s="338"/>
      <c r="H48" s="338"/>
      <c r="I48" s="338"/>
      <c r="J48" s="338"/>
      <c r="K48" s="338"/>
      <c r="L48" s="338"/>
    </row>
    <row r="49" spans="1:12">
      <c r="A49" t="s">
        <v>1062</v>
      </c>
      <c r="E49" s="341">
        <v>0.1</v>
      </c>
      <c r="F49" s="338">
        <f t="shared" si="3"/>
        <v>0</v>
      </c>
      <c r="G49" s="338"/>
      <c r="H49" s="338"/>
      <c r="I49" s="338"/>
      <c r="J49" s="338"/>
      <c r="K49" s="338"/>
      <c r="L49" s="338"/>
    </row>
    <row r="50" spans="1:12">
      <c r="E50" s="341">
        <f>SUM(E44:E49)</f>
        <v>1</v>
      </c>
      <c r="F50" s="338"/>
      <c r="G50" s="338"/>
      <c r="H50" s="338"/>
      <c r="I50" s="338"/>
      <c r="J50" s="338"/>
      <c r="K50" s="338"/>
      <c r="L50" s="338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75" t="s">
        <v>430</v>
      </c>
      <c r="C1" s="275"/>
      <c r="D1" s="279"/>
      <c r="E1" s="279"/>
      <c r="F1" s="279"/>
    </row>
    <row r="2" spans="2:6">
      <c r="B2" s="275" t="s">
        <v>431</v>
      </c>
      <c r="C2" s="275"/>
      <c r="D2" s="279"/>
      <c r="E2" s="279"/>
      <c r="F2" s="279"/>
    </row>
    <row r="3" spans="2:6">
      <c r="B3" s="276"/>
      <c r="C3" s="276"/>
      <c r="D3" s="280"/>
      <c r="E3" s="280"/>
      <c r="F3" s="280"/>
    </row>
    <row r="4" spans="2:6" ht="45">
      <c r="B4" s="276" t="s">
        <v>432</v>
      </c>
      <c r="C4" s="276"/>
      <c r="D4" s="280"/>
      <c r="E4" s="280"/>
      <c r="F4" s="280"/>
    </row>
    <row r="5" spans="2:6">
      <c r="B5" s="276"/>
      <c r="C5" s="276"/>
      <c r="D5" s="280"/>
      <c r="E5" s="280"/>
      <c r="F5" s="280"/>
    </row>
    <row r="6" spans="2:6" ht="30">
      <c r="B6" s="275" t="s">
        <v>433</v>
      </c>
      <c r="C6" s="275"/>
      <c r="D6" s="279"/>
      <c r="E6" s="279" t="s">
        <v>434</v>
      </c>
      <c r="F6" s="279" t="s">
        <v>435</v>
      </c>
    </row>
    <row r="7" spans="2:6" ht="15.75" thickBot="1">
      <c r="B7" s="276"/>
      <c r="C7" s="276"/>
      <c r="D7" s="280"/>
      <c r="E7" s="280"/>
      <c r="F7" s="280"/>
    </row>
    <row r="8" spans="2:6" ht="75.75" thickBot="1">
      <c r="B8" s="277" t="s">
        <v>436</v>
      </c>
      <c r="C8" s="278"/>
      <c r="D8" s="281"/>
      <c r="E8" s="281" t="s">
        <v>438</v>
      </c>
      <c r="F8" s="282" t="s">
        <v>437</v>
      </c>
    </row>
    <row r="9" spans="2:6" ht="15.75" thickBot="1">
      <c r="B9" s="276"/>
      <c r="C9" s="276"/>
      <c r="D9" s="280"/>
      <c r="E9" s="280"/>
      <c r="F9" s="280"/>
    </row>
    <row r="10" spans="2:6" ht="45.75" thickBot="1">
      <c r="B10" s="277" t="s">
        <v>439</v>
      </c>
      <c r="C10" s="278"/>
      <c r="D10" s="281"/>
      <c r="E10" s="281">
        <v>91</v>
      </c>
      <c r="F10" s="282" t="s">
        <v>437</v>
      </c>
    </row>
    <row r="11" spans="2:6">
      <c r="B11" s="276"/>
      <c r="C11" s="276"/>
      <c r="D11" s="280"/>
      <c r="E11" s="280"/>
      <c r="F11" s="280"/>
    </row>
    <row r="12" spans="2:6">
      <c r="B12" s="276"/>
      <c r="C12" s="276"/>
      <c r="D12" s="280"/>
      <c r="E12" s="280"/>
      <c r="F12" s="28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2020-02-18T14:12:42Z</dcterms:modified>
</cp:coreProperties>
</file>