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REVISION_GERENCIAL\2017\"/>
    </mc:Choice>
  </mc:AlternateContent>
  <bookViews>
    <workbookView xWindow="0" yWindow="0" windowWidth="25200" windowHeight="11880" activeTab="2"/>
  </bookViews>
  <sheets>
    <sheet name="QUEJAS (2016)" sheetId="7" r:id="rId1"/>
    <sheet name="NC 2017" sheetId="1" r:id="rId2"/>
    <sheet name="QUEJAS(2017)" sheetId="6" r:id="rId3"/>
    <sheet name="NC Externa" sheetId="4" r:id="rId4"/>
    <sheet name="NC 2015-2017" sheetId="3" r:id="rId5"/>
    <sheet name="EVALUACIÓN A PROVEEDORES " sheetId="2" r:id="rId6"/>
  </sheets>
  <externalReferences>
    <externalReference r:id="rId7"/>
  </externalReferences>
  <definedNames>
    <definedName name="A" localSheetId="0">#REF!</definedName>
    <definedName name="A">#REF!</definedName>
    <definedName name="k">'[1]entrada datos'!$CY$6</definedName>
    <definedName name="l">'[1]entrada datos'!$CY$7</definedName>
    <definedName name="m">'[1]entrada datos'!$CY$8</definedName>
    <definedName name="n">'[1]entrada datos'!$CY$9</definedName>
    <definedName name="tAREAS">'[1]entrada datos'!$CY$8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G8" i="7"/>
  <c r="G9" i="7"/>
  <c r="F6" i="7"/>
  <c r="C23" i="7"/>
  <c r="F9" i="7"/>
  <c r="F8" i="7"/>
  <c r="F4" i="7"/>
  <c r="G7" i="7"/>
  <c r="R7" i="7"/>
  <c r="R8" i="7"/>
  <c r="K27" i="7"/>
  <c r="Q8" i="7"/>
  <c r="Q4" i="7"/>
  <c r="G4" i="7"/>
  <c r="H9" i="7" l="1"/>
  <c r="G30" i="7"/>
  <c r="H6" i="7"/>
  <c r="F5" i="7"/>
  <c r="P29" i="7"/>
  <c r="B29" i="7" s="1"/>
  <c r="V8" i="7"/>
  <c r="J27" i="7"/>
  <c r="J23" i="7"/>
  <c r="B23" i="7" s="1"/>
  <c r="P8" i="7"/>
  <c r="B30" i="7"/>
  <c r="B28" i="7"/>
  <c r="B27" i="7"/>
  <c r="B26" i="7"/>
  <c r="B25" i="7"/>
  <c r="B24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G10" i="7"/>
  <c r="D8" i="7"/>
  <c r="H7" i="7"/>
  <c r="D7" i="7"/>
  <c r="D6" i="7"/>
  <c r="H5" i="7"/>
  <c r="D5" i="7"/>
  <c r="H4" i="7"/>
  <c r="D4" i="7"/>
  <c r="G8" i="6"/>
  <c r="F8" i="6"/>
  <c r="F5" i="6"/>
  <c r="F4" i="6"/>
  <c r="H8" i="7" l="1"/>
  <c r="H10" i="7" s="1"/>
  <c r="F10" i="7"/>
  <c r="B31" i="7"/>
  <c r="D20" i="7"/>
  <c r="G10" i="6" l="1"/>
  <c r="F10" i="6"/>
  <c r="H9" i="6"/>
  <c r="H8" i="6"/>
  <c r="H7" i="6"/>
  <c r="H6" i="6"/>
  <c r="H5" i="6"/>
  <c r="H4" i="6"/>
  <c r="G9" i="6"/>
  <c r="F6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H10" i="6" l="1"/>
  <c r="B30" i="6" l="1"/>
  <c r="B29" i="6"/>
  <c r="B28" i="6"/>
  <c r="B27" i="6"/>
  <c r="B26" i="6"/>
  <c r="B25" i="6"/>
  <c r="B24" i="6"/>
  <c r="B23" i="6"/>
  <c r="B31" i="6" l="1"/>
  <c r="D20" i="6" l="1"/>
  <c r="C20" i="6"/>
  <c r="B20" i="6"/>
  <c r="AE9" i="1" l="1"/>
  <c r="T19" i="4"/>
  <c r="AS6" i="3"/>
  <c r="AM20" i="3"/>
  <c r="AN20" i="3"/>
  <c r="AO20" i="3"/>
  <c r="AP20" i="3"/>
  <c r="AQ20" i="3"/>
  <c r="AR20" i="3"/>
  <c r="AG20" i="3"/>
  <c r="AH20" i="3"/>
  <c r="AI20" i="3"/>
  <c r="AJ20" i="3"/>
  <c r="AK20" i="3"/>
  <c r="AL20" i="3"/>
  <c r="AA20" i="3"/>
  <c r="AB20" i="3"/>
  <c r="AC20" i="3"/>
  <c r="AD20" i="3"/>
  <c r="AE20" i="3"/>
  <c r="AF20" i="3"/>
  <c r="U20" i="3"/>
  <c r="V20" i="3"/>
  <c r="W20" i="3"/>
  <c r="X20" i="3"/>
  <c r="Y20" i="3"/>
  <c r="Z20" i="3"/>
  <c r="O20" i="3"/>
  <c r="P20" i="3"/>
  <c r="Q20" i="3"/>
  <c r="R20" i="3"/>
  <c r="S20" i="3"/>
  <c r="T20" i="3"/>
  <c r="I20" i="3"/>
  <c r="J20" i="3"/>
  <c r="K20" i="3"/>
  <c r="L20" i="3"/>
  <c r="M20" i="3"/>
  <c r="N20" i="3"/>
  <c r="C20" i="3"/>
  <c r="D20" i="3"/>
  <c r="E20" i="3"/>
  <c r="F20" i="3"/>
  <c r="G20" i="3"/>
  <c r="H20" i="3"/>
  <c r="AX19" i="3"/>
  <c r="AS19" i="3"/>
  <c r="AT19" i="3"/>
  <c r="AU19" i="3"/>
  <c r="AV19" i="3"/>
  <c r="AW19" i="3"/>
  <c r="AX5" i="3"/>
  <c r="AX6" i="3"/>
  <c r="AX7" i="3"/>
  <c r="AX8" i="3"/>
  <c r="AX9" i="3"/>
  <c r="AX20" i="3" s="1"/>
  <c r="AX10" i="3"/>
  <c r="AX11" i="3"/>
  <c r="AX12" i="3"/>
  <c r="AX13" i="3"/>
  <c r="AX14" i="3"/>
  <c r="AX15" i="3"/>
  <c r="AX16" i="3"/>
  <c r="AX17" i="3"/>
  <c r="AX18" i="3"/>
  <c r="AW5" i="3"/>
  <c r="AW6" i="3"/>
  <c r="AW7" i="3"/>
  <c r="AW8" i="3"/>
  <c r="AW9" i="3"/>
  <c r="AW10" i="3"/>
  <c r="AW11" i="3"/>
  <c r="AW20" i="3" s="1"/>
  <c r="AW12" i="3"/>
  <c r="AW13" i="3"/>
  <c r="AW14" i="3"/>
  <c r="AW15" i="3"/>
  <c r="AW16" i="3"/>
  <c r="AW17" i="3"/>
  <c r="AW18" i="3"/>
  <c r="AV5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U5" i="3"/>
  <c r="AU6" i="3"/>
  <c r="AU7" i="3"/>
  <c r="AU20" i="3" s="1"/>
  <c r="AU8" i="3"/>
  <c r="AU9" i="3"/>
  <c r="AU10" i="3"/>
  <c r="AU11" i="3"/>
  <c r="AU12" i="3"/>
  <c r="AU13" i="3"/>
  <c r="AU14" i="3"/>
  <c r="AU15" i="3"/>
  <c r="AU16" i="3"/>
  <c r="AU17" i="3"/>
  <c r="AU18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S5" i="3"/>
  <c r="AS7" i="3"/>
  <c r="AS8" i="3"/>
  <c r="AS9" i="3"/>
  <c r="AS10" i="3"/>
  <c r="AS11" i="3"/>
  <c r="AS12" i="3"/>
  <c r="AS20" i="3" s="1"/>
  <c r="AS13" i="3"/>
  <c r="AS14" i="3"/>
  <c r="AS15" i="3"/>
  <c r="AS16" i="3"/>
  <c r="AS17" i="3"/>
  <c r="AS18" i="3"/>
  <c r="AS4" i="3"/>
  <c r="AT4" i="3"/>
  <c r="AT20" i="3" s="1"/>
  <c r="AU4" i="3"/>
  <c r="AV4" i="3"/>
  <c r="AW4" i="3"/>
  <c r="AX4" i="3"/>
  <c r="P5" i="2"/>
  <c r="Q5" i="2"/>
  <c r="P6" i="2"/>
  <c r="Q6" i="2"/>
  <c r="R6" i="2" s="1"/>
  <c r="P7" i="2"/>
  <c r="Q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H24" i="1"/>
  <c r="AG24" i="1"/>
  <c r="AF24" i="1"/>
  <c r="AE24" i="1"/>
  <c r="AH23" i="1"/>
  <c r="AG23" i="1"/>
  <c r="AF23" i="1"/>
  <c r="AE23" i="1"/>
  <c r="AH22" i="1"/>
  <c r="AG22" i="1"/>
  <c r="AF22" i="1"/>
  <c r="AE22" i="1"/>
  <c r="AH21" i="1"/>
  <c r="AG21" i="1"/>
  <c r="AG25" i="1" s="1"/>
  <c r="AF21" i="1"/>
  <c r="AE21" i="1"/>
  <c r="AH20" i="1"/>
  <c r="AG20" i="1"/>
  <c r="AF20" i="1"/>
  <c r="AE20" i="1"/>
  <c r="AH19" i="1"/>
  <c r="AG19" i="1"/>
  <c r="AF19" i="1"/>
  <c r="AE19" i="1"/>
  <c r="AH18" i="1"/>
  <c r="AG18" i="1"/>
  <c r="AF18" i="1"/>
  <c r="AE18" i="1"/>
  <c r="AH17" i="1"/>
  <c r="AG17" i="1"/>
  <c r="AF17" i="1"/>
  <c r="AE17" i="1"/>
  <c r="AH16" i="1"/>
  <c r="AG16" i="1"/>
  <c r="AF16" i="1"/>
  <c r="AE16" i="1"/>
  <c r="AH15" i="1"/>
  <c r="AG15" i="1"/>
  <c r="AF15" i="1"/>
  <c r="AE15" i="1"/>
  <c r="AH14" i="1"/>
  <c r="AG14" i="1"/>
  <c r="AF14" i="1"/>
  <c r="AE14" i="1"/>
  <c r="AH13" i="1"/>
  <c r="AG13" i="1"/>
  <c r="AF13" i="1"/>
  <c r="AE13" i="1"/>
  <c r="AH12" i="1"/>
  <c r="AG12" i="1"/>
  <c r="AF12" i="1"/>
  <c r="AE12" i="1"/>
  <c r="AH11" i="1"/>
  <c r="AG11" i="1"/>
  <c r="AF11" i="1"/>
  <c r="AE11" i="1"/>
  <c r="AH10" i="1"/>
  <c r="AG10" i="1"/>
  <c r="AF10" i="1"/>
  <c r="AE10" i="1"/>
  <c r="AH9" i="1"/>
  <c r="AH25" i="1"/>
  <c r="AG9" i="1"/>
  <c r="AF9" i="1"/>
  <c r="AV20" i="3"/>
  <c r="AF25" i="1" l="1"/>
  <c r="AE25" i="1"/>
  <c r="R7" i="2"/>
  <c r="Q8" i="2"/>
  <c r="P8" i="2"/>
  <c r="R5" i="2"/>
  <c r="R8" i="2" l="1"/>
</calcChain>
</file>

<file path=xl/comments1.xml><?xml version="1.0" encoding="utf-8"?>
<comments xmlns="http://schemas.openxmlformats.org/spreadsheetml/2006/main">
  <authors>
    <author>Gloria Amparo Sanchez</author>
  </authors>
  <commentList>
    <comment ref="O15" authorId="0" shapeId="0">
      <text>
        <r>
          <rPr>
            <b/>
            <sz val="9"/>
            <color indexed="81"/>
            <rFont val="Tahoma"/>
            <family val="2"/>
          </rPr>
          <t>Gloria Amparo Sanchez:</t>
        </r>
        <r>
          <rPr>
            <sz val="9"/>
            <color indexed="81"/>
            <rFont val="Tahoma"/>
            <family val="2"/>
          </rPr>
          <t xml:space="preserve">
Observaciones 7: con </t>
        </r>
      </text>
    </comment>
  </commentList>
</comments>
</file>

<file path=xl/comments2.xml><?xml version="1.0" encoding="utf-8"?>
<comments xmlns="http://schemas.openxmlformats.org/spreadsheetml/2006/main">
  <authors>
    <author>Gloria Amparo Sanchez</author>
  </authors>
  <commentList>
    <comment ref="L29" authorId="0" shapeId="0">
      <text>
        <r>
          <rPr>
            <b/>
            <sz val="9"/>
            <color indexed="81"/>
            <rFont val="Tahoma"/>
            <family val="2"/>
          </rPr>
          <t>Gloria Amparo Sanchez:</t>
        </r>
        <r>
          <rPr>
            <sz val="9"/>
            <color indexed="81"/>
            <rFont val="Tahoma"/>
            <family val="2"/>
          </rPr>
          <t xml:space="preserve">
Baños sucios y estado de laboratorios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Gloria Amparo Sanchez:</t>
        </r>
        <r>
          <rPr>
            <sz val="9"/>
            <color indexed="81"/>
            <rFont val="Tahoma"/>
            <family val="2"/>
          </rPr>
          <t xml:space="preserve">
Usuario que no aparecía inactivo </t>
        </r>
      </text>
    </comment>
  </commentList>
</comments>
</file>

<file path=xl/sharedStrings.xml><?xml version="1.0" encoding="utf-8"?>
<sst xmlns="http://schemas.openxmlformats.org/spreadsheetml/2006/main" count="532" uniqueCount="170">
  <si>
    <t>Consolidado Nacional Acciones Correctivas 2017</t>
  </si>
  <si>
    <t xml:space="preserve">Seccional </t>
  </si>
  <si>
    <t>Bogotá</t>
  </si>
  <si>
    <t xml:space="preserve">Barranquilla </t>
  </si>
  <si>
    <t>Cali</t>
  </si>
  <si>
    <t xml:space="preserve">Pereira </t>
  </si>
  <si>
    <t>Cúcuta</t>
  </si>
  <si>
    <t>Socorro</t>
  </si>
  <si>
    <t xml:space="preserve">Cartagena </t>
  </si>
  <si>
    <t xml:space="preserve">Consolidado Nacional </t>
  </si>
  <si>
    <t>Proceso</t>
  </si>
  <si>
    <t xml:space="preserve">No Conformidades </t>
  </si>
  <si>
    <t>Acciones Correctivas</t>
  </si>
  <si>
    <t>En Proceso</t>
  </si>
  <si>
    <t>Cerradas</t>
  </si>
  <si>
    <t xml:space="preserve">En Proceso </t>
  </si>
  <si>
    <t xml:space="preserve">Dirección Estratégica </t>
  </si>
  <si>
    <t>Aseguramiento de la calidad</t>
  </si>
  <si>
    <t>Docencia</t>
  </si>
  <si>
    <t>Investigación</t>
  </si>
  <si>
    <t xml:space="preserve">Proyección Social </t>
  </si>
  <si>
    <t>Bienestar Universitario</t>
  </si>
  <si>
    <t xml:space="preserve">Internacionalización </t>
  </si>
  <si>
    <t>Gestión Financiera</t>
  </si>
  <si>
    <t>Gestión Humana</t>
  </si>
  <si>
    <t>Gestión Admisiones y Registros</t>
  </si>
  <si>
    <t>Gestión Biblioteca</t>
  </si>
  <si>
    <t>Gestión de Auditoria Interna</t>
  </si>
  <si>
    <t>Gestión Informática</t>
  </si>
  <si>
    <t>Gestión Servicios Generales</t>
  </si>
  <si>
    <t xml:space="preserve">Gestión Documental </t>
  </si>
  <si>
    <t>Gestión de Adquisición y Suministros</t>
  </si>
  <si>
    <t>TOTAL</t>
  </si>
  <si>
    <t>Consolidado de No conformidades Auditorias Externas</t>
  </si>
  <si>
    <t>Procesos</t>
  </si>
  <si>
    <t>BUREAU VERITAS</t>
  </si>
  <si>
    <t>SGS</t>
  </si>
  <si>
    <t>Auditoria de Certificación</t>
  </si>
  <si>
    <t>Auditoria de Seguimiento</t>
  </si>
  <si>
    <t>Auditoria de Seguimiento 2</t>
  </si>
  <si>
    <t>Auditoria de Seguimiento 3</t>
  </si>
  <si>
    <t>Auditoria de Seguimiento 4</t>
  </si>
  <si>
    <t>Auditoria de Seguimiento 5</t>
  </si>
  <si>
    <t>Auditoria de Recertificación</t>
  </si>
  <si>
    <t>Auditoria de Seguimiento 1</t>
  </si>
  <si>
    <t>Jun-2007</t>
  </si>
  <si>
    <t>Feb-2008</t>
  </si>
  <si>
    <t>Jul-2008</t>
  </si>
  <si>
    <t>Nov -2008</t>
  </si>
  <si>
    <t>Jun-2009</t>
  </si>
  <si>
    <t>Ene-2010</t>
  </si>
  <si>
    <t>Jun-2010</t>
  </si>
  <si>
    <t>Dic-2010</t>
  </si>
  <si>
    <t>May-2011</t>
  </si>
  <si>
    <t>Dic- 2011</t>
  </si>
  <si>
    <t>Jun- 2012</t>
  </si>
  <si>
    <t>Ago-2012</t>
  </si>
  <si>
    <t>Jun- 2013</t>
  </si>
  <si>
    <t>Jun-2014</t>
  </si>
  <si>
    <t>Jun-2015</t>
  </si>
  <si>
    <t>Jun-2016</t>
  </si>
  <si>
    <t>Jul-2017</t>
  </si>
  <si>
    <t>Bogotá, Barranquilla, Cali y Pereira</t>
  </si>
  <si>
    <t>Bogotá y Cartagena</t>
  </si>
  <si>
    <t>Cali y Socorro</t>
  </si>
  <si>
    <t>Bogotá y Cúcuta</t>
  </si>
  <si>
    <t>Barranquilla y Pereira</t>
  </si>
  <si>
    <t>Bogotá y Barranquilla</t>
  </si>
  <si>
    <t>Bogotá y Socorro</t>
  </si>
  <si>
    <t>Bogotá y Cali</t>
  </si>
  <si>
    <t>Bogotá, Barranquilla  y Pereira</t>
  </si>
  <si>
    <t>Bogotá, Cúcuta y Socorro</t>
  </si>
  <si>
    <t>Bogotá, Cartagena y Socorro</t>
  </si>
  <si>
    <t>Bogotá, Pereira y Barranquilla</t>
  </si>
  <si>
    <t>Bogotá, Cali y Cúcuta</t>
  </si>
  <si>
    <t>Dirección Estratégica</t>
  </si>
  <si>
    <t>Aseguramiento de la Calidad</t>
  </si>
  <si>
    <t>Gestión de la Biblioteca</t>
  </si>
  <si>
    <t>Gestión de Admisiones y Registros</t>
  </si>
  <si>
    <t>Gestión de Adquisiciones y Suministros</t>
  </si>
  <si>
    <t>Aud Certif</t>
  </si>
  <si>
    <t>Aud Seg 1</t>
  </si>
  <si>
    <t>Aud Seg 2</t>
  </si>
  <si>
    <t>Aud Seg 3</t>
  </si>
  <si>
    <t>Aud Seg 4</t>
  </si>
  <si>
    <t>Aud Seg 5</t>
  </si>
  <si>
    <t>Aud Recerti</t>
  </si>
  <si>
    <t>Aud Seg Recert</t>
  </si>
  <si>
    <t>Aud  Seg 4</t>
  </si>
  <si>
    <t xml:space="preserve">Aud. Seg 1 </t>
  </si>
  <si>
    <t>Aud. Seg 2</t>
  </si>
  <si>
    <t>HISTORICO DE NO CONFORMIDADES</t>
  </si>
  <si>
    <t>Bogotá
No Conformidades</t>
  </si>
  <si>
    <t>Barranquilla 
No Conformidades</t>
  </si>
  <si>
    <t>Cali 
No Conformidades</t>
  </si>
  <si>
    <t>Pereira 
No Conformidades</t>
  </si>
  <si>
    <t>Cúcuta  
No Conformidades</t>
  </si>
  <si>
    <t xml:space="preserve"> Socorro  
No Conformidades</t>
  </si>
  <si>
    <t xml:space="preserve"> Cartagena 
No Conformidades</t>
  </si>
  <si>
    <t>Consolidado Nacional de No Conformidades</t>
  </si>
  <si>
    <t>2015-I</t>
  </si>
  <si>
    <t>2015-II</t>
  </si>
  <si>
    <t>2016-I</t>
  </si>
  <si>
    <t>2016-II</t>
  </si>
  <si>
    <t>2017-I</t>
  </si>
  <si>
    <t>2017-II</t>
  </si>
  <si>
    <t>DE</t>
  </si>
  <si>
    <t>AC</t>
  </si>
  <si>
    <t>DOC</t>
  </si>
  <si>
    <t>N/A</t>
  </si>
  <si>
    <t>INV</t>
  </si>
  <si>
    <t>PS</t>
  </si>
  <si>
    <t>INT</t>
  </si>
  <si>
    <t>GF</t>
  </si>
  <si>
    <t>GH</t>
  </si>
  <si>
    <t>GR</t>
  </si>
  <si>
    <t>BU</t>
  </si>
  <si>
    <t>GB</t>
  </si>
  <si>
    <t>GC</t>
  </si>
  <si>
    <t>GI</t>
  </si>
  <si>
    <t>GS</t>
  </si>
  <si>
    <t>GA</t>
  </si>
  <si>
    <t>GDO</t>
  </si>
  <si>
    <t>EVALUACIÓN DE PROVEEDORES 2017</t>
  </si>
  <si>
    <t>Consolidado Nacional</t>
  </si>
  <si>
    <t>EVALUACIÓN A PROVEEDORES OBTENIDAS</t>
  </si>
  <si>
    <t>2017 - I</t>
  </si>
  <si>
    <t>2017 - II</t>
  </si>
  <si>
    <t>RESULTADO FINAL</t>
  </si>
  <si>
    <r>
      <t xml:space="preserve">Proveedores Evaluados Satisfactoriamente                                                              </t>
    </r>
    <r>
      <rPr>
        <sz val="9"/>
        <color theme="1"/>
        <rFont val="Arial"/>
        <family val="2"/>
      </rPr>
      <t>(calificados con puntaje mayor o igual a 3.5)</t>
    </r>
  </si>
  <si>
    <r>
      <t xml:space="preserve">Proveedores evaluados insatisfactoriamente                                                                       </t>
    </r>
    <r>
      <rPr>
        <sz val="9"/>
        <color theme="1"/>
        <rFont val="Arial"/>
        <family val="2"/>
      </rPr>
      <t>(calificados con puntaje inferior a 3.5 y mayor o igual a 3.0 )</t>
    </r>
  </si>
  <si>
    <r>
      <t xml:space="preserve">Proveedores deshabilitados del Registro                                           </t>
    </r>
    <r>
      <rPr>
        <sz val="9"/>
        <color theme="1"/>
        <rFont val="Arial"/>
        <family val="2"/>
      </rPr>
      <t>(Evaluados por debajo de  3.0)</t>
    </r>
  </si>
  <si>
    <t xml:space="preserve">Total proveedres Evaluados </t>
  </si>
  <si>
    <t>2017-1</t>
  </si>
  <si>
    <t>2017-2</t>
  </si>
  <si>
    <t>QUEJAS POR PROCESO</t>
  </si>
  <si>
    <t>Gestión de Servicios Generales</t>
  </si>
  <si>
    <t>Quejas cerradas</t>
  </si>
  <si>
    <t>QUEJAS POR USUARIO</t>
  </si>
  <si>
    <t>Direccion Estratégica</t>
  </si>
  <si>
    <t>Administrativo</t>
  </si>
  <si>
    <t>Docencia (Facultades)</t>
  </si>
  <si>
    <t>Docente</t>
  </si>
  <si>
    <t xml:space="preserve">Investigación </t>
  </si>
  <si>
    <t>Egresado</t>
  </si>
  <si>
    <t>Estudiante posgrado</t>
  </si>
  <si>
    <t>Estudiante pregrado</t>
  </si>
  <si>
    <t>Usuario externo</t>
  </si>
  <si>
    <t>Quejas respondidas dentro del tiempo establecido</t>
  </si>
  <si>
    <t>Gestión de Admisiones y Registro</t>
  </si>
  <si>
    <t>Quejas en proceso</t>
  </si>
  <si>
    <t>Quejas sin tramitar</t>
  </si>
  <si>
    <t>Quejas Recurrentes</t>
  </si>
  <si>
    <t>Gestión de Adq y Suministros</t>
  </si>
  <si>
    <t>Quejas que requieren acción correctiva</t>
  </si>
  <si>
    <t>Total Quejas</t>
  </si>
  <si>
    <t xml:space="preserve">Motivos de las quejas </t>
  </si>
  <si>
    <t xml:space="preserve">Atención al Usuario </t>
  </si>
  <si>
    <t>Incumplimiento de plazos o Requisito</t>
  </si>
  <si>
    <t>Horarios de atención</t>
  </si>
  <si>
    <t xml:space="preserve">Atención Telefónica </t>
  </si>
  <si>
    <t xml:space="preserve">Fallas del Sistema - WiFi </t>
  </si>
  <si>
    <t>Seguridad</t>
  </si>
  <si>
    <t>Recursos e Infraestructura</t>
  </si>
  <si>
    <t>Otro</t>
  </si>
  <si>
    <t>QUEJAS SECCIONAL PEREIRA</t>
  </si>
  <si>
    <t>DOCENCIA</t>
  </si>
  <si>
    <t>INVESTIGACIÓN</t>
  </si>
  <si>
    <t>PROY. SOCIAL</t>
  </si>
  <si>
    <t>INTERNACIONALIZACIÓN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</si>
</sst>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15">
    <xf numFmtId="0" fontId="0" fillId="0" borderId="0" xfId="0"/>
    <xf numFmtId="0" fontId="5" fillId="8" borderId="10" xfId="3" applyFont="1" applyFill="1" applyBorder="1" applyAlignment="1">
      <alignment horizontal="center" vertical="center" wrapText="1"/>
    </xf>
    <xf numFmtId="0" fontId="4" fillId="0" borderId="22" xfId="3" applyNumberFormat="1" applyFont="1" applyFill="1" applyBorder="1" applyAlignment="1" applyProtection="1">
      <alignment horizontal="center" vertical="center" wrapText="1"/>
    </xf>
    <xf numFmtId="0" fontId="4" fillId="0" borderId="23" xfId="3" applyNumberFormat="1" applyFont="1" applyFill="1" applyBorder="1" applyAlignment="1" applyProtection="1">
      <alignment horizontal="center" vertical="center" wrapText="1"/>
    </xf>
    <xf numFmtId="0" fontId="4" fillId="0" borderId="24" xfId="3" applyNumberFormat="1" applyFont="1" applyFill="1" applyBorder="1" applyAlignment="1" applyProtection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14" xfId="3" applyFont="1" applyFill="1" applyBorder="1" applyAlignment="1">
      <alignment horizontal="center" vertical="center" wrapText="1"/>
    </xf>
    <xf numFmtId="0" fontId="5" fillId="8" borderId="26" xfId="3" applyFont="1" applyFill="1" applyBorder="1" applyAlignment="1">
      <alignment horizontal="center" vertical="center" wrapText="1"/>
    </xf>
    <xf numFmtId="0" fontId="4" fillId="0" borderId="27" xfId="3" applyNumberFormat="1" applyFont="1" applyFill="1" applyBorder="1" applyAlignment="1" applyProtection="1">
      <alignment horizontal="center" vertical="center"/>
    </xf>
    <xf numFmtId="0" fontId="4" fillId="0" borderId="28" xfId="3" applyNumberFormat="1" applyFont="1" applyFill="1" applyBorder="1" applyAlignment="1" applyProtection="1">
      <alignment horizontal="center" vertical="center"/>
    </xf>
    <xf numFmtId="0" fontId="4" fillId="0" borderId="29" xfId="3" applyNumberFormat="1" applyFont="1" applyFill="1" applyBorder="1" applyAlignment="1" applyProtection="1">
      <alignment horizontal="center" vertical="center"/>
    </xf>
    <xf numFmtId="0" fontId="5" fillId="5" borderId="26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 wrapText="1"/>
    </xf>
    <xf numFmtId="0" fontId="5" fillId="5" borderId="30" xfId="3" applyFont="1" applyFill="1" applyBorder="1" applyAlignment="1">
      <alignment horizontal="center" vertical="center" wrapText="1"/>
    </xf>
    <xf numFmtId="0" fontId="5" fillId="8" borderId="32" xfId="3" applyFont="1" applyFill="1" applyBorder="1" applyAlignment="1">
      <alignment horizontal="center" vertical="center" wrapText="1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4" fillId="0" borderId="23" xfId="3" applyNumberFormat="1" applyFont="1" applyFill="1" applyBorder="1" applyAlignment="1" applyProtection="1">
      <alignment horizontal="center" vertical="center"/>
    </xf>
    <xf numFmtId="0" fontId="4" fillId="0" borderId="24" xfId="3" applyNumberFormat="1" applyFont="1" applyFill="1" applyBorder="1" applyAlignment="1" applyProtection="1">
      <alignment horizontal="center" vertical="center"/>
    </xf>
    <xf numFmtId="0" fontId="5" fillId="8" borderId="33" xfId="3" applyFont="1" applyFill="1" applyBorder="1" applyAlignment="1">
      <alignment horizontal="center" vertical="center" wrapText="1"/>
    </xf>
    <xf numFmtId="0" fontId="5" fillId="5" borderId="33" xfId="3" applyFont="1" applyFill="1" applyBorder="1" applyAlignment="1">
      <alignment horizontal="center" vertical="center" wrapText="1"/>
    </xf>
    <xf numFmtId="0" fontId="5" fillId="5" borderId="18" xfId="3" applyFont="1" applyFill="1" applyBorder="1" applyAlignment="1">
      <alignment horizontal="center" vertical="center" wrapText="1"/>
    </xf>
    <xf numFmtId="0" fontId="5" fillId="5" borderId="20" xfId="3" applyFont="1" applyFill="1" applyBorder="1" applyAlignment="1">
      <alignment horizontal="center" vertical="center" wrapText="1"/>
    </xf>
    <xf numFmtId="0" fontId="4" fillId="7" borderId="34" xfId="3" applyNumberFormat="1" applyFont="1" applyFill="1" applyBorder="1" applyAlignment="1" applyProtection="1">
      <alignment horizontal="center" vertical="top"/>
    </xf>
    <xf numFmtId="0" fontId="4" fillId="7" borderId="6" xfId="3" applyNumberFormat="1" applyFont="1" applyFill="1" applyBorder="1" applyAlignment="1" applyProtection="1">
      <alignment horizontal="center" vertical="top"/>
    </xf>
    <xf numFmtId="0" fontId="4" fillId="7" borderId="35" xfId="3" applyNumberFormat="1" applyFont="1" applyFill="1" applyBorder="1" applyAlignment="1" applyProtection="1">
      <alignment horizontal="center" vertical="center"/>
    </xf>
    <xf numFmtId="0" fontId="4" fillId="7" borderId="6" xfId="3" applyNumberFormat="1" applyFont="1" applyFill="1" applyBorder="1" applyAlignment="1" applyProtection="1">
      <alignment horizontal="center" vertical="center"/>
    </xf>
    <xf numFmtId="0" fontId="4" fillId="5" borderId="4" xfId="3" applyNumberFormat="1" applyFont="1" applyFill="1" applyBorder="1" applyAlignment="1" applyProtection="1">
      <alignment horizontal="center" vertical="top"/>
    </xf>
    <xf numFmtId="0" fontId="4" fillId="5" borderId="16" xfId="3" applyNumberFormat="1" applyFont="1" applyFill="1" applyBorder="1" applyAlignment="1" applyProtection="1">
      <alignment horizontal="center" vertical="center"/>
    </xf>
    <xf numFmtId="0" fontId="4" fillId="5" borderId="36" xfId="3" applyNumberFormat="1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2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Font="1" applyAlignment="1">
      <alignment horizontal="left" wrapText="1"/>
    </xf>
    <xf numFmtId="0" fontId="1" fillId="0" borderId="0" xfId="0" applyFont="1" applyBorder="1" applyAlignment="1">
      <alignment vertical="top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1" fillId="4" borderId="35" xfId="0" applyFont="1" applyFill="1" applyBorder="1" applyAlignment="1"/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6" fillId="5" borderId="34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0" fillId="0" borderId="0" xfId="0" applyFill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13" borderId="41" xfId="0" applyFill="1" applyBorder="1" applyAlignment="1">
      <alignment horizontal="center"/>
    </xf>
    <xf numFmtId="0" fontId="0" fillId="13" borderId="42" xfId="0" applyFill="1" applyBorder="1" applyAlignment="1">
      <alignment horizontal="center"/>
    </xf>
    <xf numFmtId="0" fontId="11" fillId="13" borderId="6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3" borderId="34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1" fillId="13" borderId="34" xfId="0" applyFont="1" applyFill="1" applyBorder="1" applyAlignment="1">
      <alignment horizontal="center"/>
    </xf>
    <xf numFmtId="0" fontId="15" fillId="2" borderId="25" xfId="1" applyFont="1" applyBorder="1" applyAlignment="1">
      <alignment horizontal="center" vertical="center" wrapText="1"/>
    </xf>
    <xf numFmtId="0" fontId="15" fillId="2" borderId="12" xfId="1" applyFont="1" applyBorder="1" applyAlignment="1">
      <alignment horizontal="center" vertical="center" wrapText="1"/>
    </xf>
    <xf numFmtId="0" fontId="15" fillId="2" borderId="14" xfId="1" applyFont="1" applyBorder="1" applyAlignment="1">
      <alignment horizontal="center" vertical="center" wrapText="1"/>
    </xf>
    <xf numFmtId="0" fontId="15" fillId="3" borderId="25" xfId="2" applyFont="1" applyBorder="1" applyAlignment="1">
      <alignment horizontal="center" vertical="center" wrapText="1"/>
    </xf>
    <xf numFmtId="0" fontId="15" fillId="3" borderId="12" xfId="2" applyFont="1" applyBorder="1" applyAlignment="1">
      <alignment horizontal="center" vertical="center" wrapText="1"/>
    </xf>
    <xf numFmtId="0" fontId="15" fillId="3" borderId="11" xfId="2" applyFont="1" applyBorder="1" applyAlignment="1">
      <alignment horizontal="center" vertical="center" wrapText="1"/>
    </xf>
    <xf numFmtId="0" fontId="15" fillId="3" borderId="50" xfId="2" applyFont="1" applyBorder="1" applyAlignment="1">
      <alignment horizontal="center" vertical="center" wrapText="1"/>
    </xf>
    <xf numFmtId="0" fontId="15" fillId="3" borderId="13" xfId="2" applyFont="1" applyBorder="1" applyAlignment="1">
      <alignment horizontal="center" vertical="center" wrapText="1"/>
    </xf>
    <xf numFmtId="49" fontId="15" fillId="2" borderId="26" xfId="1" applyNumberFormat="1" applyFont="1" applyBorder="1" applyAlignment="1">
      <alignment horizontal="center"/>
    </xf>
    <xf numFmtId="49" fontId="15" fillId="2" borderId="28" xfId="1" applyNumberFormat="1" applyFont="1" applyBorder="1" applyAlignment="1">
      <alignment horizontal="center"/>
    </xf>
    <xf numFmtId="49" fontId="15" fillId="2" borderId="30" xfId="1" applyNumberFormat="1" applyFont="1" applyBorder="1" applyAlignment="1">
      <alignment horizontal="center"/>
    </xf>
    <xf numFmtId="49" fontId="15" fillId="3" borderId="26" xfId="2" applyNumberFormat="1" applyFont="1" applyBorder="1" applyAlignment="1">
      <alignment horizontal="center"/>
    </xf>
    <xf numFmtId="49" fontId="15" fillId="3" borderId="28" xfId="2" applyNumberFormat="1" applyFont="1" applyBorder="1" applyAlignment="1">
      <alignment horizontal="center"/>
    </xf>
    <xf numFmtId="49" fontId="15" fillId="3" borderId="27" xfId="2" applyNumberFormat="1" applyFont="1" applyBorder="1" applyAlignment="1">
      <alignment horizontal="center"/>
    </xf>
    <xf numFmtId="49" fontId="15" fillId="3" borderId="47" xfId="2" applyNumberFormat="1" applyFont="1" applyBorder="1" applyAlignment="1">
      <alignment horizontal="center"/>
    </xf>
    <xf numFmtId="49" fontId="15" fillId="3" borderId="29" xfId="2" applyNumberFormat="1" applyFont="1" applyBorder="1" applyAlignment="1">
      <alignment horizontal="center"/>
    </xf>
    <xf numFmtId="0" fontId="15" fillId="2" borderId="33" xfId="1" applyFont="1" applyBorder="1" applyAlignment="1">
      <alignment horizontal="center" vertical="center" wrapText="1"/>
    </xf>
    <xf numFmtId="0" fontId="15" fillId="2" borderId="18" xfId="1" applyFont="1" applyBorder="1" applyAlignment="1">
      <alignment horizontal="center" vertical="center" wrapText="1"/>
    </xf>
    <xf numFmtId="0" fontId="15" fillId="2" borderId="20" xfId="1" applyFont="1" applyBorder="1" applyAlignment="1">
      <alignment horizontal="center" vertical="center" wrapText="1"/>
    </xf>
    <xf numFmtId="0" fontId="15" fillId="3" borderId="33" xfId="2" applyFont="1" applyBorder="1" applyAlignment="1">
      <alignment horizontal="center" vertical="center" wrapText="1"/>
    </xf>
    <xf numFmtId="0" fontId="15" fillId="3" borderId="18" xfId="2" applyFont="1" applyBorder="1" applyAlignment="1">
      <alignment horizontal="center" vertical="center" wrapText="1"/>
    </xf>
    <xf numFmtId="0" fontId="15" fillId="3" borderId="17" xfId="2" applyFont="1" applyBorder="1" applyAlignment="1">
      <alignment horizontal="center" vertical="center" wrapText="1"/>
    </xf>
    <xf numFmtId="0" fontId="15" fillId="3" borderId="55" xfId="2" applyFont="1" applyBorder="1" applyAlignment="1">
      <alignment horizontal="center" vertical="center" wrapText="1"/>
    </xf>
    <xf numFmtId="0" fontId="15" fillId="3" borderId="19" xfId="2" applyFont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53" xfId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horizontal="center" vertical="center" wrapText="1"/>
    </xf>
    <xf numFmtId="0" fontId="17" fillId="0" borderId="25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2" borderId="25" xfId="1" applyFont="1" applyBorder="1" applyAlignment="1">
      <alignment vertical="center" wrapText="1"/>
    </xf>
    <xf numFmtId="0" fontId="15" fillId="2" borderId="12" xfId="1" applyFont="1" applyBorder="1" applyAlignment="1">
      <alignment vertical="center" wrapText="1"/>
    </xf>
    <xf numFmtId="0" fontId="15" fillId="3" borderId="14" xfId="2" applyFont="1" applyBorder="1" applyAlignment="1">
      <alignment horizontal="center" vertical="center" wrapText="1"/>
    </xf>
    <xf numFmtId="0" fontId="15" fillId="3" borderId="3" xfId="2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49" fontId="15" fillId="3" borderId="30" xfId="2" applyNumberFormat="1" applyFont="1" applyBorder="1" applyAlignment="1">
      <alignment horizontal="center"/>
    </xf>
    <xf numFmtId="0" fontId="15" fillId="3" borderId="20" xfId="2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3" borderId="54" xfId="2" applyFont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0" fontId="8" fillId="14" borderId="46" xfId="0" applyFont="1" applyFill="1" applyBorder="1" applyAlignment="1">
      <alignment horizontal="center" vertical="center" wrapText="1"/>
    </xf>
    <xf numFmtId="0" fontId="8" fillId="14" borderId="47" xfId="0" applyFont="1" applyFill="1" applyBorder="1" applyAlignment="1">
      <alignment horizontal="center" vertical="center" wrapText="1"/>
    </xf>
    <xf numFmtId="0" fontId="8" fillId="14" borderId="48" xfId="0" applyFont="1" applyFill="1" applyBorder="1" applyAlignment="1">
      <alignment horizontal="center" vertical="center" wrapText="1"/>
    </xf>
    <xf numFmtId="0" fontId="26" fillId="0" borderId="6" xfId="3" applyNumberFormat="1" applyFont="1" applyFill="1" applyBorder="1" applyAlignment="1" applyProtection="1">
      <alignment horizontal="center" vertical="center"/>
    </xf>
    <xf numFmtId="0" fontId="28" fillId="7" borderId="21" xfId="3" applyFont="1" applyFill="1" applyBorder="1" applyAlignment="1">
      <alignment horizontal="center" vertical="center" wrapText="1"/>
    </xf>
    <xf numFmtId="0" fontId="28" fillId="7" borderId="31" xfId="3" applyFont="1" applyFill="1" applyBorder="1" applyAlignment="1">
      <alignment horizontal="center" vertical="center" wrapText="1"/>
    </xf>
    <xf numFmtId="0" fontId="24" fillId="7" borderId="6" xfId="3" applyNumberFormat="1" applyFont="1" applyFill="1" applyBorder="1" applyAlignment="1" applyProtection="1">
      <alignment horizontal="center" vertical="top"/>
    </xf>
    <xf numFmtId="0" fontId="24" fillId="7" borderId="35" xfId="3" applyNumberFormat="1" applyFont="1" applyFill="1" applyBorder="1" applyAlignment="1" applyProtection="1">
      <alignment horizontal="center" vertical="center"/>
    </xf>
    <xf numFmtId="0" fontId="25" fillId="0" borderId="22" xfId="3" applyNumberFormat="1" applyFont="1" applyFill="1" applyBorder="1" applyAlignment="1" applyProtection="1">
      <alignment horizontal="center" vertical="center" wrapText="1"/>
    </xf>
    <xf numFmtId="0" fontId="25" fillId="0" borderId="23" xfId="3" applyNumberFormat="1" applyFont="1" applyFill="1" applyBorder="1" applyAlignment="1" applyProtection="1">
      <alignment horizontal="center" vertical="center" wrapText="1"/>
    </xf>
    <xf numFmtId="0" fontId="25" fillId="0" borderId="27" xfId="3" applyNumberFormat="1" applyFont="1" applyFill="1" applyBorder="1" applyAlignment="1" applyProtection="1">
      <alignment horizontal="center" vertical="center"/>
    </xf>
    <xf numFmtId="0" fontId="25" fillId="0" borderId="28" xfId="3" applyNumberFormat="1" applyFont="1" applyFill="1" applyBorder="1" applyAlignment="1" applyProtection="1">
      <alignment horizontal="center" vertical="center"/>
    </xf>
    <xf numFmtId="0" fontId="25" fillId="0" borderId="22" xfId="3" applyNumberFormat="1" applyFont="1" applyFill="1" applyBorder="1" applyAlignment="1" applyProtection="1">
      <alignment horizontal="center" vertical="center"/>
    </xf>
    <xf numFmtId="0" fontId="25" fillId="0" borderId="2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vertical="center"/>
    </xf>
    <xf numFmtId="0" fontId="13" fillId="6" borderId="35" xfId="0" applyFont="1" applyFill="1" applyBorder="1" applyAlignment="1">
      <alignment vertical="center"/>
    </xf>
    <xf numFmtId="0" fontId="13" fillId="6" borderId="45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27" xfId="0" applyBorder="1" applyAlignment="1">
      <alignment vertical="center"/>
    </xf>
    <xf numFmtId="0" fontId="13" fillId="6" borderId="49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horizontal="justify" vertical="center"/>
    </xf>
    <xf numFmtId="0" fontId="0" fillId="0" borderId="17" xfId="0" applyBorder="1" applyAlignment="1">
      <alignment horizontal="justify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horizontal="justify" vertic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6" xfId="0" applyFont="1" applyBorder="1" applyAlignment="1">
      <alignment horizontal="justify" vertical="center"/>
    </xf>
    <xf numFmtId="0" fontId="1" fillId="0" borderId="6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9" fontId="5" fillId="5" borderId="0" xfId="9" applyFont="1" applyFill="1" applyBorder="1" applyAlignment="1">
      <alignment horizontal="center" vertical="center" wrapText="1"/>
    </xf>
    <xf numFmtId="0" fontId="27" fillId="15" borderId="6" xfId="0" applyFont="1" applyFill="1" applyBorder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27" fillId="15" borderId="8" xfId="0" applyFont="1" applyFill="1" applyBorder="1" applyAlignment="1">
      <alignment horizontal="center" vertical="center"/>
    </xf>
    <xf numFmtId="0" fontId="4" fillId="5" borderId="65" xfId="3" applyNumberFormat="1" applyFont="1" applyFill="1" applyBorder="1" applyAlignment="1" applyProtection="1">
      <alignment horizontal="center" vertical="center" wrapText="1"/>
    </xf>
    <xf numFmtId="0" fontId="4" fillId="5" borderId="17" xfId="3" applyNumberFormat="1" applyFont="1" applyFill="1" applyBorder="1" applyAlignment="1" applyProtection="1">
      <alignment horizontal="center" vertical="center" wrapText="1"/>
    </xf>
    <xf numFmtId="0" fontId="4" fillId="5" borderId="53" xfId="3" applyNumberFormat="1" applyFont="1" applyFill="1" applyBorder="1" applyAlignment="1" applyProtection="1">
      <alignment horizontal="center" vertical="center" wrapText="1"/>
    </xf>
    <xf numFmtId="0" fontId="4" fillId="5" borderId="18" xfId="3" applyNumberFormat="1" applyFont="1" applyFill="1" applyBorder="1" applyAlignment="1" applyProtection="1">
      <alignment horizontal="center" vertical="center" wrapText="1"/>
    </xf>
    <xf numFmtId="0" fontId="4" fillId="5" borderId="59" xfId="3" applyNumberFormat="1" applyFont="1" applyFill="1" applyBorder="1" applyAlignment="1" applyProtection="1">
      <alignment horizontal="center" vertical="center" wrapText="1"/>
    </xf>
    <xf numFmtId="0" fontId="4" fillId="5" borderId="20" xfId="3" applyNumberFormat="1" applyFont="1" applyFill="1" applyBorder="1" applyAlignment="1" applyProtection="1">
      <alignment horizontal="center" vertical="center" wrapText="1"/>
    </xf>
    <xf numFmtId="0" fontId="4" fillId="6" borderId="12" xfId="3" applyNumberFormat="1" applyFont="1" applyFill="1" applyBorder="1" applyAlignment="1" applyProtection="1">
      <alignment horizontal="center" vertical="center" wrapText="1"/>
    </xf>
    <xf numFmtId="0" fontId="4" fillId="6" borderId="18" xfId="3" applyNumberFormat="1" applyFont="1" applyFill="1" applyBorder="1" applyAlignment="1" applyProtection="1">
      <alignment horizontal="center" vertical="center" wrapText="1"/>
    </xf>
    <xf numFmtId="0" fontId="1" fillId="6" borderId="10" xfId="3" applyFont="1" applyFill="1" applyBorder="1" applyAlignment="1">
      <alignment horizontal="center" vertical="center" wrapText="1"/>
    </xf>
    <xf numFmtId="0" fontId="1" fillId="6" borderId="16" xfId="3" applyFont="1" applyFill="1" applyBorder="1" applyAlignment="1">
      <alignment horizontal="center" vertical="center" wrapText="1"/>
    </xf>
    <xf numFmtId="0" fontId="4" fillId="6" borderId="11" xfId="3" applyNumberFormat="1" applyFont="1" applyFill="1" applyBorder="1" applyAlignment="1" applyProtection="1">
      <alignment horizontal="center" vertical="center" wrapText="1"/>
    </xf>
    <xf numFmtId="0" fontId="4" fillId="6" borderId="17" xfId="3" applyNumberFormat="1" applyFont="1" applyFill="1" applyBorder="1" applyAlignment="1" applyProtection="1">
      <alignment horizontal="center" vertical="center" wrapText="1"/>
    </xf>
    <xf numFmtId="0" fontId="4" fillId="6" borderId="13" xfId="3" applyNumberFormat="1" applyFont="1" applyFill="1" applyBorder="1" applyAlignment="1" applyProtection="1">
      <alignment horizontal="center" vertical="center" wrapText="1"/>
    </xf>
    <xf numFmtId="0" fontId="4" fillId="6" borderId="19" xfId="3" applyNumberFormat="1" applyFont="1" applyFill="1" applyBorder="1" applyAlignment="1" applyProtection="1">
      <alignment horizontal="center" vertical="center" wrapText="1"/>
    </xf>
    <xf numFmtId="0" fontId="1" fillId="5" borderId="64" xfId="3" applyFont="1" applyFill="1" applyBorder="1" applyAlignment="1">
      <alignment horizontal="center" vertical="center" wrapText="1"/>
    </xf>
    <xf numFmtId="0" fontId="1" fillId="5" borderId="16" xfId="3" applyFont="1" applyFill="1" applyBorder="1" applyAlignment="1">
      <alignment horizontal="center" vertical="center" wrapText="1"/>
    </xf>
    <xf numFmtId="0" fontId="29" fillId="6" borderId="10" xfId="3" applyFont="1" applyFill="1" applyBorder="1" applyAlignment="1">
      <alignment horizontal="center" vertical="center" wrapText="1"/>
    </xf>
    <xf numFmtId="0" fontId="29" fillId="6" borderId="16" xfId="3" applyFont="1" applyFill="1" applyBorder="1" applyAlignment="1">
      <alignment horizontal="center" vertical="center" wrapText="1"/>
    </xf>
    <xf numFmtId="0" fontId="25" fillId="6" borderId="11" xfId="3" applyNumberFormat="1" applyFont="1" applyFill="1" applyBorder="1" applyAlignment="1" applyProtection="1">
      <alignment horizontal="center" vertical="center" wrapText="1"/>
    </xf>
    <xf numFmtId="0" fontId="25" fillId="6" borderId="17" xfId="3" applyNumberFormat="1" applyFont="1" applyFill="1" applyBorder="1" applyAlignment="1" applyProtection="1">
      <alignment horizontal="center" vertical="center" wrapText="1"/>
    </xf>
    <xf numFmtId="0" fontId="25" fillId="6" borderId="12" xfId="3" applyNumberFormat="1" applyFont="1" applyFill="1" applyBorder="1" applyAlignment="1" applyProtection="1">
      <alignment horizontal="center" vertical="center" wrapText="1"/>
    </xf>
    <xf numFmtId="0" fontId="25" fillId="6" borderId="18" xfId="3" applyNumberFormat="1" applyFont="1" applyFill="1" applyBorder="1" applyAlignment="1" applyProtection="1">
      <alignment horizontal="center" vertical="center" wrapText="1"/>
    </xf>
    <xf numFmtId="0" fontId="27" fillId="6" borderId="9" xfId="3" applyFont="1" applyFill="1" applyBorder="1" applyAlignment="1">
      <alignment horizontal="center" vertical="center"/>
    </xf>
    <xf numFmtId="0" fontId="27" fillId="6" borderId="15" xfId="3" applyFont="1" applyFill="1" applyBorder="1" applyAlignment="1">
      <alignment horizontal="center" vertical="center"/>
    </xf>
    <xf numFmtId="0" fontId="23" fillId="4" borderId="1" xfId="3" applyNumberFormat="1" applyFont="1" applyFill="1" applyBorder="1" applyAlignment="1" applyProtection="1">
      <alignment horizontal="center" vertical="center"/>
    </xf>
    <xf numFmtId="0" fontId="23" fillId="4" borderId="2" xfId="3" applyNumberFormat="1" applyFont="1" applyFill="1" applyBorder="1" applyAlignment="1" applyProtection="1">
      <alignment horizontal="center" vertical="center"/>
    </xf>
    <xf numFmtId="0" fontId="23" fillId="4" borderId="3" xfId="3" applyNumberFormat="1" applyFont="1" applyFill="1" applyBorder="1" applyAlignment="1" applyProtection="1">
      <alignment horizontal="center" vertical="center"/>
    </xf>
    <xf numFmtId="0" fontId="23" fillId="4" borderId="4" xfId="3" applyNumberFormat="1" applyFont="1" applyFill="1" applyBorder="1" applyAlignment="1" applyProtection="1">
      <alignment horizontal="center" vertical="center"/>
    </xf>
    <xf numFmtId="0" fontId="23" fillId="4" borderId="5" xfId="3" applyNumberFormat="1" applyFont="1" applyFill="1" applyBorder="1" applyAlignment="1" applyProtection="1">
      <alignment horizontal="center" vertical="center"/>
    </xf>
    <xf numFmtId="0" fontId="23" fillId="4" borderId="0" xfId="3" applyNumberFormat="1" applyFont="1" applyFill="1" applyBorder="1" applyAlignment="1" applyProtection="1">
      <alignment horizontal="center" vertical="center"/>
    </xf>
    <xf numFmtId="0" fontId="23" fillId="4" borderId="63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top"/>
    </xf>
    <xf numFmtId="0" fontId="4" fillId="0" borderId="7" xfId="3" applyNumberFormat="1" applyFont="1" applyFill="1" applyBorder="1" applyAlignment="1" applyProtection="1">
      <alignment horizontal="center" vertical="top"/>
    </xf>
    <xf numFmtId="0" fontId="4" fillId="0" borderId="8" xfId="3" applyNumberFormat="1" applyFont="1" applyFill="1" applyBorder="1" applyAlignment="1" applyProtection="1">
      <alignment horizontal="center" vertical="top"/>
    </xf>
    <xf numFmtId="0" fontId="24" fillId="0" borderId="6" xfId="3" applyNumberFormat="1" applyFont="1" applyFill="1" applyBorder="1" applyAlignment="1" applyProtection="1">
      <alignment horizontal="center" vertical="top"/>
    </xf>
    <xf numFmtId="0" fontId="24" fillId="0" borderId="7" xfId="3" applyNumberFormat="1" applyFont="1" applyFill="1" applyBorder="1" applyAlignment="1" applyProtection="1">
      <alignment horizontal="center" vertical="top"/>
    </xf>
    <xf numFmtId="0" fontId="24" fillId="0" borderId="8" xfId="3" applyNumberFormat="1" applyFont="1" applyFill="1" applyBorder="1" applyAlignment="1" applyProtection="1">
      <alignment horizontal="center" vertical="top"/>
    </xf>
    <xf numFmtId="0" fontId="4" fillId="5" borderId="60" xfId="3" applyNumberFormat="1" applyFont="1" applyFill="1" applyBorder="1" applyAlignment="1" applyProtection="1">
      <alignment horizontal="center" vertical="top"/>
    </xf>
    <xf numFmtId="0" fontId="4" fillId="5" borderId="61" xfId="3" applyNumberFormat="1" applyFont="1" applyFill="1" applyBorder="1" applyAlignment="1" applyProtection="1">
      <alignment horizontal="center" vertical="top"/>
    </xf>
    <xf numFmtId="0" fontId="4" fillId="5" borderId="62" xfId="3" applyNumberFormat="1" applyFont="1" applyFill="1" applyBorder="1" applyAlignment="1" applyProtection="1">
      <alignment horizontal="center" vertical="top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56" xfId="0" applyBorder="1" applyAlignment="1"/>
    <xf numFmtId="0" fontId="0" fillId="0" borderId="4" xfId="0" applyBorder="1" applyAlignment="1"/>
    <xf numFmtId="0" fontId="14" fillId="2" borderId="56" xfId="1" applyFont="1" applyBorder="1" applyAlignment="1">
      <alignment horizontal="center" vertical="center"/>
    </xf>
    <xf numFmtId="0" fontId="14" fillId="2" borderId="0" xfId="1" applyFont="1" applyBorder="1" applyAlignment="1"/>
    <xf numFmtId="0" fontId="14" fillId="3" borderId="1" xfId="2" applyFont="1" applyBorder="1" applyAlignment="1">
      <alignment horizontal="center" vertical="center"/>
    </xf>
    <xf numFmtId="0" fontId="14" fillId="3" borderId="2" xfId="2" applyFont="1" applyBorder="1" applyAlignment="1">
      <alignment horizontal="center" vertical="center"/>
    </xf>
    <xf numFmtId="0" fontId="14" fillId="3" borderId="3" xfId="2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7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0" fillId="4" borderId="44" xfId="0" applyFont="1" applyFill="1" applyBorder="1" applyAlignment="1">
      <alignment horizontal="center"/>
    </xf>
  </cellXfs>
  <cellStyles count="10">
    <cellStyle name="Énfasis1" xfId="1" builtinId="29"/>
    <cellStyle name="Énfasis3" xfId="2" builtinId="37"/>
    <cellStyle name="Normal" xfId="0" builtinId="0"/>
    <cellStyle name="Normal 2" xfId="3"/>
    <cellStyle name="Normal 2 2" xfId="4"/>
    <cellStyle name="Normal 3" xfId="6"/>
    <cellStyle name="Normal 3 2" xfId="7"/>
    <cellStyle name="Porcentaje" xfId="9" builtinId="5"/>
    <cellStyle name="Porcentual 2" xfId="5"/>
    <cellStyle name="Porcentu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Consolidado de No conformidades Auditorias Externas</a:t>
            </a:r>
          </a:p>
        </c:rich>
      </c:tx>
      <c:layout>
        <c:manualLayout>
          <c:xMode val="edge"/>
          <c:yMode val="edge"/>
          <c:x val="0.20050176002247211"/>
          <c:y val="5.4680194678635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84587324721394E-2"/>
          <c:y val="0.16479002781516242"/>
          <c:w val="0.94089981065897432"/>
          <c:h val="0.71940714434710828"/>
        </c:manualLayout>
      </c:layout>
      <c:lineChart>
        <c:grouping val="stacked"/>
        <c:varyColors val="0"/>
        <c:ser>
          <c:idx val="0"/>
          <c:order val="0"/>
          <c:spPr>
            <a:ln w="38100"/>
          </c:spPr>
          <c:marker>
            <c:spPr>
              <a:solidFill>
                <a:schemeClr val="accent3">
                  <a:lumMod val="75000"/>
                </a:schemeClr>
              </a:solidFill>
              <a:ln w="38100"/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0-B84C-432C-A8B5-58A8A130961C}"/>
              </c:ext>
            </c:extLst>
          </c:dPt>
          <c:dPt>
            <c:idx val="7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84C-432C-A8B5-58A8A130961C}"/>
              </c:ext>
            </c:extLst>
          </c:dPt>
          <c:dPt>
            <c:idx val="8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84C-432C-A8B5-58A8A130961C}"/>
              </c:ext>
            </c:extLst>
          </c:dPt>
          <c:dPt>
            <c:idx val="9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84C-432C-A8B5-58A8A130961C}"/>
              </c:ext>
            </c:extLst>
          </c:dPt>
          <c:dPt>
            <c:idx val="10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84C-432C-A8B5-58A8A130961C}"/>
              </c:ext>
            </c:extLst>
          </c:dPt>
          <c:dPt>
            <c:idx val="11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84C-432C-A8B5-58A8A130961C}"/>
              </c:ext>
            </c:extLst>
          </c:dPt>
          <c:dPt>
            <c:idx val="12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B84C-432C-A8B5-58A8A130961C}"/>
              </c:ext>
            </c:extLst>
          </c:dPt>
          <c:dPt>
            <c:idx val="13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bg2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B84C-432C-A8B5-58A8A130961C}"/>
              </c:ext>
            </c:extLst>
          </c:dPt>
          <c:dPt>
            <c:idx val="14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84C-432C-A8B5-58A8A130961C}"/>
              </c:ext>
            </c:extLst>
          </c:dPt>
          <c:dPt>
            <c:idx val="15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84C-432C-A8B5-58A8A130961C}"/>
              </c:ext>
            </c:extLst>
          </c:dPt>
          <c:dPt>
            <c:idx val="16"/>
            <c:marker>
              <c:spPr>
                <a:solidFill>
                  <a:schemeClr val="accent3">
                    <a:lumMod val="75000"/>
                  </a:schemeClr>
                </a:solidFill>
                <a:ln w="3810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84C-432C-A8B5-58A8A130961C}"/>
              </c:ext>
            </c:extLst>
          </c:dPt>
          <c:dLbls>
            <c:dLbl>
              <c:idx val="14"/>
              <c:layout>
                <c:manualLayout>
                  <c:x val="-1.2512567987826356E-2"/>
                  <c:y val="-3.0174446016030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4C-432C-A8B5-58A8A130961C}"/>
                </c:ext>
              </c:extLst>
            </c:dLbl>
            <c:dLbl>
              <c:idx val="15"/>
              <c:layout>
                <c:manualLayout>
                  <c:x val="-2.3982421976667181E-2"/>
                  <c:y val="-2.8288543140028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4C-432C-A8B5-58A8A13096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 Externa'!$D$28:$T$28</c:f>
              <c:strCache>
                <c:ptCount val="17"/>
                <c:pt idx="0">
                  <c:v>Aud Certif</c:v>
                </c:pt>
                <c:pt idx="1">
                  <c:v>Aud Seg 1</c:v>
                </c:pt>
                <c:pt idx="2">
                  <c:v>Aud Seg 2</c:v>
                </c:pt>
                <c:pt idx="3">
                  <c:v>Aud Seg 3</c:v>
                </c:pt>
                <c:pt idx="4">
                  <c:v>Aud Seg 4</c:v>
                </c:pt>
                <c:pt idx="5">
                  <c:v>Aud Seg 5</c:v>
                </c:pt>
                <c:pt idx="6">
                  <c:v>Aud Recerti</c:v>
                </c:pt>
                <c:pt idx="7">
                  <c:v>Aud Seg Recert</c:v>
                </c:pt>
                <c:pt idx="8">
                  <c:v>Aud Seg 2</c:v>
                </c:pt>
                <c:pt idx="9">
                  <c:v>Aud Seg 3</c:v>
                </c:pt>
                <c:pt idx="10">
                  <c:v>Aud  Seg 4</c:v>
                </c:pt>
                <c:pt idx="11">
                  <c:v>Aud Seg 5</c:v>
                </c:pt>
                <c:pt idx="12">
                  <c:v>Aud Certif</c:v>
                </c:pt>
                <c:pt idx="13">
                  <c:v>Aud. Seg 1 </c:v>
                </c:pt>
                <c:pt idx="14">
                  <c:v>Aud. Seg 2</c:v>
                </c:pt>
                <c:pt idx="15">
                  <c:v>Aud Certif</c:v>
                </c:pt>
                <c:pt idx="16">
                  <c:v>Aud. Seg 1 </c:v>
                </c:pt>
              </c:strCache>
            </c:strRef>
          </c:cat>
          <c:val>
            <c:numRef>
              <c:f>'NC Externa'!$D$29:$T$29</c:f>
              <c:numCache>
                <c:formatCode>General</c:formatCode>
                <c:ptCount val="17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4C-432C-A8B5-58A8A130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63343"/>
        <c:axId val="1"/>
      </c:lineChart>
      <c:catAx>
        <c:axId val="143456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34563343"/>
        <c:crosses val="autoZero"/>
        <c:crossBetween val="between"/>
      </c:valAx>
    </c:plotArea>
    <c:plotVisOnly val="1"/>
    <c:dispBlanksAs val="zero"/>
    <c:showDLblsOverMax val="0"/>
  </c:chart>
  <c:spPr>
    <a:solidFill>
      <a:schemeClr val="accent2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Evaluación</a:t>
            </a:r>
            <a:r>
              <a:rPr lang="es-CO" b="1" baseline="0"/>
              <a:t> de Proveedores</a:t>
            </a:r>
            <a:endParaRPr lang="es-CO" b="1"/>
          </a:p>
        </c:rich>
      </c:tx>
      <c:layout>
        <c:manualLayout>
          <c:xMode val="edge"/>
          <c:yMode val="edge"/>
          <c:x val="0.27259711286089239"/>
          <c:y val="2.7972027972027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'EVALUACIÓN A PROVEEDORES '!$P$4</c:f>
              <c:strCache>
                <c:ptCount val="1"/>
                <c:pt idx="0">
                  <c:v>2017 -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'EVALUACIÓN A PROVEEDORES '!$A$5:$A$7</c:f>
              <c:strCache>
                <c:ptCount val="3"/>
                <c:pt idx="0">
                  <c:v>Proveedores Evaluados Satisfactoriamente                                                              (calificados con puntaje mayor o igual a 3.5)</c:v>
                </c:pt>
                <c:pt idx="1">
                  <c:v>Proveedores evaluados insatisfactoriamente                                                                       (calificados con puntaje inferior a 3.5 y mayor o igual a 3.0 )</c:v>
                </c:pt>
                <c:pt idx="2">
                  <c:v>Proveedores deshabilitados del Registro                                           (Evaluados por debajo de  3.0)</c:v>
                </c:pt>
              </c:strCache>
            </c:strRef>
          </c:cat>
          <c:val>
            <c:numRef>
              <c:f>'EVALUACIÓN A PROVEEDORES '!$P$5:$P$7</c:f>
              <c:numCache>
                <c:formatCode>General</c:formatCode>
                <c:ptCount val="3"/>
                <c:pt idx="0">
                  <c:v>74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069-AF06-37CB5AE1CD8E}"/>
            </c:ext>
          </c:extLst>
        </c:ser>
        <c:ser>
          <c:idx val="1"/>
          <c:order val="1"/>
          <c:tx>
            <c:strRef>
              <c:f>'EVALUACIÓN A PROVEEDORES '!$Q$4</c:f>
              <c:strCache>
                <c:ptCount val="1"/>
                <c:pt idx="0">
                  <c:v>2017 - 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'EVALUACIÓN A PROVEEDORES '!$A$5:$A$7</c:f>
              <c:strCache>
                <c:ptCount val="3"/>
                <c:pt idx="0">
                  <c:v>Proveedores Evaluados Satisfactoriamente                                                              (calificados con puntaje mayor o igual a 3.5)</c:v>
                </c:pt>
                <c:pt idx="1">
                  <c:v>Proveedores evaluados insatisfactoriamente                                                                       (calificados con puntaje inferior a 3.5 y mayor o igual a 3.0 )</c:v>
                </c:pt>
                <c:pt idx="2">
                  <c:v>Proveedores deshabilitados del Registro                                           (Evaluados por debajo de  3.0)</c:v>
                </c:pt>
              </c:strCache>
            </c:strRef>
          </c:cat>
          <c:val>
            <c:numRef>
              <c:f>'EVALUACIÓN A PROVEEDORES '!$Q$5:$Q$7</c:f>
              <c:numCache>
                <c:formatCode>General</c:formatCode>
                <c:ptCount val="3"/>
                <c:pt idx="0">
                  <c:v>128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A-4069-AF06-37CB5AE1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322287"/>
        <c:axId val="1519325199"/>
      </c:barChart>
      <c:catAx>
        <c:axId val="151932228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9325199"/>
        <c:crosses val="autoZero"/>
        <c:auto val="1"/>
        <c:lblAlgn val="ctr"/>
        <c:lblOffset val="100"/>
        <c:noMultiLvlLbl val="0"/>
      </c:catAx>
      <c:valAx>
        <c:axId val="151932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932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31</xdr:row>
      <xdr:rowOff>161925</xdr:rowOff>
    </xdr:from>
    <xdr:to>
      <xdr:col>16</xdr:col>
      <xdr:colOff>247650</xdr:colOff>
      <xdr:row>67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16</xdr:row>
      <xdr:rowOff>123825</xdr:rowOff>
    </xdr:from>
    <xdr:to>
      <xdr:col>30</xdr:col>
      <xdr:colOff>561975</xdr:colOff>
      <xdr:row>30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unilibrepereira.edu.co/Revisi&#243;n%20Gerencial%20Nacional/Backup/Escritorio/COMPARTIDA/DOCUMENTOS%20PENDIENTES%2015-11-06/Varios%201/Herramientas%20y%20graficas/INDICADORES%20FINANCIERA%20Y%20REGISTRO/calculo%20ficha%20aten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datos"/>
      <sheetName val="calificación"/>
      <sheetName val="tabulación calificación"/>
      <sheetName val="Ana. Pareto"/>
    </sheetNames>
    <sheetDataSet>
      <sheetData sheetId="0">
        <row r="6">
          <cell r="CY6" t="str">
            <v>Excelente</v>
          </cell>
        </row>
        <row r="7">
          <cell r="CY7" t="str">
            <v>Bueno</v>
          </cell>
        </row>
        <row r="8">
          <cell r="CY8" t="str">
            <v>Aceptable</v>
          </cell>
        </row>
        <row r="9">
          <cell r="CY9" t="str">
            <v>Deficiente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70" zoomScaleNormal="70" workbookViewId="0">
      <selection activeCell="C46" sqref="C46"/>
    </sheetView>
  </sheetViews>
  <sheetFormatPr baseColWidth="10" defaultRowHeight="15" x14ac:dyDescent="0.25"/>
  <cols>
    <col min="1" max="1" width="36.28515625" style="198" customWidth="1"/>
    <col min="2" max="3" width="10.85546875" style="199" customWidth="1"/>
    <col min="4" max="4" width="12.5703125" style="199" customWidth="1"/>
    <col min="5" max="5" width="27.28515625" style="198" customWidth="1"/>
    <col min="6" max="6" width="11.85546875" style="199" customWidth="1"/>
    <col min="7" max="7" width="10.7109375" style="198" customWidth="1"/>
    <col min="8" max="16384" width="11.42578125" style="198"/>
  </cols>
  <sheetData>
    <row r="1" spans="1:23" ht="15.75" thickBot="1" x14ac:dyDescent="0.3"/>
    <row r="2" spans="1:23" ht="21.75" thickBot="1" x14ac:dyDescent="0.3">
      <c r="A2" s="237" t="s">
        <v>165</v>
      </c>
      <c r="B2" s="238"/>
      <c r="C2" s="238"/>
      <c r="D2" s="238"/>
      <c r="E2" s="238"/>
      <c r="F2" s="238"/>
      <c r="G2" s="238"/>
      <c r="H2" s="239"/>
    </row>
    <row r="3" spans="1:23" ht="19.5" thickBot="1" x14ac:dyDescent="0.3">
      <c r="A3" s="201" t="s">
        <v>135</v>
      </c>
      <c r="B3" s="205" t="s">
        <v>133</v>
      </c>
      <c r="C3" s="205" t="s">
        <v>134</v>
      </c>
      <c r="D3" s="202" t="s">
        <v>32</v>
      </c>
      <c r="E3" s="208" t="s">
        <v>138</v>
      </c>
      <c r="F3" s="205" t="s">
        <v>133</v>
      </c>
      <c r="G3" s="205" t="s">
        <v>134</v>
      </c>
      <c r="H3" s="202" t="s">
        <v>32</v>
      </c>
      <c r="I3" s="231" t="s">
        <v>166</v>
      </c>
      <c r="J3" s="232" t="s">
        <v>167</v>
      </c>
      <c r="K3" s="232" t="s">
        <v>169</v>
      </c>
      <c r="L3" s="233" t="s">
        <v>168</v>
      </c>
      <c r="M3" s="234" t="s">
        <v>116</v>
      </c>
      <c r="N3" s="234" t="s">
        <v>114</v>
      </c>
      <c r="O3" s="234" t="s">
        <v>113</v>
      </c>
      <c r="P3" s="234" t="s">
        <v>115</v>
      </c>
      <c r="Q3" s="234" t="s">
        <v>119</v>
      </c>
      <c r="R3" s="234" t="s">
        <v>120</v>
      </c>
      <c r="S3" s="234" t="s">
        <v>118</v>
      </c>
      <c r="T3" s="234" t="s">
        <v>121</v>
      </c>
      <c r="U3" s="234" t="s">
        <v>122</v>
      </c>
      <c r="V3" s="235" t="s">
        <v>117</v>
      </c>
      <c r="W3" s="235" t="s">
        <v>106</v>
      </c>
    </row>
    <row r="4" spans="1:23" x14ac:dyDescent="0.25">
      <c r="A4" s="210" t="s">
        <v>139</v>
      </c>
      <c r="B4" s="204">
        <v>0</v>
      </c>
      <c r="C4" s="204">
        <v>0</v>
      </c>
      <c r="D4" s="171">
        <f>B4+C4</f>
        <v>0</v>
      </c>
      <c r="E4" s="206" t="s">
        <v>140</v>
      </c>
      <c r="F4" s="203">
        <f>1+1+1</f>
        <v>3</v>
      </c>
      <c r="G4" s="203">
        <f>1</f>
        <v>1</v>
      </c>
      <c r="H4" s="223">
        <f>F4+G4</f>
        <v>4</v>
      </c>
      <c r="I4" s="175"/>
      <c r="J4" s="175"/>
      <c r="K4" s="175"/>
      <c r="L4" s="175"/>
      <c r="M4" s="175"/>
      <c r="N4" s="175">
        <v>1</v>
      </c>
      <c r="O4" s="175"/>
      <c r="P4" s="175"/>
      <c r="Q4" s="175">
        <f>1+1</f>
        <v>2</v>
      </c>
      <c r="R4" s="175"/>
      <c r="S4" s="175"/>
      <c r="T4" s="175">
        <v>1</v>
      </c>
      <c r="U4" s="175"/>
      <c r="V4" s="175"/>
      <c r="W4" s="200"/>
    </row>
    <row r="5" spans="1:23" x14ac:dyDescent="0.25">
      <c r="A5" s="212" t="s">
        <v>76</v>
      </c>
      <c r="B5" s="175">
        <v>0</v>
      </c>
      <c r="C5" s="175">
        <v>0</v>
      </c>
      <c r="D5" s="171">
        <f t="shared" ref="D5:D19" si="0">B5+C5</f>
        <v>0</v>
      </c>
      <c r="E5" s="207" t="s">
        <v>142</v>
      </c>
      <c r="F5" s="200">
        <f>1</f>
        <v>1</v>
      </c>
      <c r="G5" s="200"/>
      <c r="H5" s="223">
        <f t="shared" ref="H5:H9" si="1">F5+G5</f>
        <v>1</v>
      </c>
      <c r="I5" s="175"/>
      <c r="J5" s="175"/>
      <c r="K5" s="175"/>
      <c r="L5" s="175"/>
      <c r="M5" s="175">
        <v>1</v>
      </c>
      <c r="N5" s="175"/>
      <c r="O5" s="175"/>
      <c r="P5" s="175"/>
      <c r="Q5" s="175"/>
      <c r="R5" s="175"/>
      <c r="S5" s="175"/>
      <c r="T5" s="175"/>
      <c r="U5" s="175"/>
      <c r="V5" s="175"/>
      <c r="W5" s="200"/>
    </row>
    <row r="6" spans="1:23" x14ac:dyDescent="0.25">
      <c r="A6" s="212" t="s">
        <v>141</v>
      </c>
      <c r="B6" s="175">
        <v>3</v>
      </c>
      <c r="C6" s="175">
        <v>4</v>
      </c>
      <c r="D6" s="171">
        <f t="shared" si="0"/>
        <v>7</v>
      </c>
      <c r="E6" s="207" t="s">
        <v>144</v>
      </c>
      <c r="F6" s="200">
        <f>1+1</f>
        <v>2</v>
      </c>
      <c r="G6" s="200"/>
      <c r="H6" s="223">
        <f t="shared" si="1"/>
        <v>2</v>
      </c>
      <c r="I6" s="175">
        <v>1</v>
      </c>
      <c r="J6" s="175"/>
      <c r="K6" s="175"/>
      <c r="L6" s="175"/>
      <c r="M6" s="175">
        <v>1</v>
      </c>
      <c r="N6" s="175">
        <v>1</v>
      </c>
      <c r="O6" s="175"/>
      <c r="P6" s="175"/>
      <c r="Q6" s="175"/>
      <c r="R6" s="175"/>
      <c r="S6" s="175"/>
      <c r="T6" s="175"/>
      <c r="U6" s="175"/>
      <c r="V6" s="175"/>
      <c r="W6" s="200"/>
    </row>
    <row r="7" spans="1:23" x14ac:dyDescent="0.25">
      <c r="A7" s="212" t="s">
        <v>143</v>
      </c>
      <c r="B7" s="175">
        <v>0</v>
      </c>
      <c r="C7" s="175">
        <v>0</v>
      </c>
      <c r="D7" s="171">
        <f t="shared" si="0"/>
        <v>0</v>
      </c>
      <c r="E7" s="207" t="s">
        <v>145</v>
      </c>
      <c r="F7" s="200"/>
      <c r="G7" s="200">
        <f>1</f>
        <v>1</v>
      </c>
      <c r="H7" s="223">
        <f t="shared" si="1"/>
        <v>1</v>
      </c>
      <c r="I7" s="175"/>
      <c r="J7" s="175"/>
      <c r="K7" s="175"/>
      <c r="L7" s="175"/>
      <c r="M7" s="175"/>
      <c r="N7" s="175"/>
      <c r="O7" s="175"/>
      <c r="P7" s="175"/>
      <c r="Q7" s="175"/>
      <c r="R7" s="175">
        <f>1</f>
        <v>1</v>
      </c>
      <c r="S7" s="175"/>
      <c r="T7" s="175"/>
      <c r="U7" s="175"/>
      <c r="V7" s="175"/>
      <c r="W7" s="200"/>
    </row>
    <row r="8" spans="1:23" x14ac:dyDescent="0.25">
      <c r="A8" s="212" t="s">
        <v>20</v>
      </c>
      <c r="B8" s="175">
        <v>1</v>
      </c>
      <c r="C8" s="175">
        <v>0</v>
      </c>
      <c r="D8" s="171">
        <f t="shared" si="0"/>
        <v>1</v>
      </c>
      <c r="E8" s="207" t="s">
        <v>146</v>
      </c>
      <c r="F8" s="200">
        <f>5+5+3+1</f>
        <v>14</v>
      </c>
      <c r="G8" s="200">
        <f>3+5+1+1+3+1+4</f>
        <v>18</v>
      </c>
      <c r="H8" s="223">
        <f t="shared" si="1"/>
        <v>32</v>
      </c>
      <c r="I8" s="175">
        <f>1+1+3</f>
        <v>5</v>
      </c>
      <c r="J8" s="175"/>
      <c r="K8" s="175"/>
      <c r="L8" s="175"/>
      <c r="M8" s="175">
        <v>1</v>
      </c>
      <c r="N8" s="175"/>
      <c r="O8" s="175"/>
      <c r="P8" s="175">
        <f>5+5</f>
        <v>10</v>
      </c>
      <c r="Q8" s="175">
        <f>3+1</f>
        <v>4</v>
      </c>
      <c r="R8" s="175">
        <f>3</f>
        <v>3</v>
      </c>
      <c r="S8" s="175"/>
      <c r="T8" s="175"/>
      <c r="U8" s="175"/>
      <c r="V8" s="175">
        <f>5+3</f>
        <v>8</v>
      </c>
      <c r="W8" s="200"/>
    </row>
    <row r="9" spans="1:23" ht="15.75" thickBot="1" x14ac:dyDescent="0.3">
      <c r="A9" s="212" t="s">
        <v>22</v>
      </c>
      <c r="B9" s="175">
        <v>0</v>
      </c>
      <c r="C9" s="175">
        <v>0</v>
      </c>
      <c r="D9" s="171">
        <f t="shared" si="0"/>
        <v>0</v>
      </c>
      <c r="E9" s="216" t="s">
        <v>147</v>
      </c>
      <c r="F9" s="214">
        <f>1+1</f>
        <v>2</v>
      </c>
      <c r="G9" s="214">
        <f>2+1</f>
        <v>3</v>
      </c>
      <c r="H9" s="223">
        <f t="shared" si="1"/>
        <v>5</v>
      </c>
      <c r="I9" s="175">
        <v>1</v>
      </c>
      <c r="J9" s="175"/>
      <c r="K9" s="175"/>
      <c r="L9" s="175">
        <v>1</v>
      </c>
      <c r="M9" s="175"/>
      <c r="N9" s="175"/>
      <c r="O9" s="175">
        <v>2</v>
      </c>
      <c r="P9" s="175">
        <v>1</v>
      </c>
      <c r="Q9" s="175"/>
      <c r="R9" s="175"/>
      <c r="S9" s="175"/>
      <c r="T9" s="175"/>
      <c r="U9" s="175"/>
      <c r="V9" s="175"/>
      <c r="W9" s="200"/>
    </row>
    <row r="10" spans="1:23" ht="19.5" thickBot="1" x14ac:dyDescent="0.3">
      <c r="A10" s="212" t="s">
        <v>21</v>
      </c>
      <c r="B10" s="175">
        <v>2</v>
      </c>
      <c r="C10" s="175">
        <v>1</v>
      </c>
      <c r="D10" s="171">
        <f t="shared" si="0"/>
        <v>3</v>
      </c>
      <c r="F10" s="205">
        <f t="shared" ref="F10:G10" si="2">SUM(F4:F9)</f>
        <v>22</v>
      </c>
      <c r="G10" s="205">
        <f t="shared" si="2"/>
        <v>23</v>
      </c>
      <c r="H10" s="202">
        <f>SUM(H4:H9)</f>
        <v>45</v>
      </c>
    </row>
    <row r="11" spans="1:23" ht="15.75" thickBot="1" x14ac:dyDescent="0.3">
      <c r="A11" s="212" t="s">
        <v>77</v>
      </c>
      <c r="B11" s="175">
        <v>5</v>
      </c>
      <c r="C11" s="175">
        <v>3</v>
      </c>
      <c r="D11" s="171">
        <f t="shared" si="0"/>
        <v>8</v>
      </c>
      <c r="F11" s="198"/>
      <c r="H11" s="199"/>
    </row>
    <row r="12" spans="1:23" ht="30" x14ac:dyDescent="0.25">
      <c r="A12" s="212" t="s">
        <v>23</v>
      </c>
      <c r="B12" s="175">
        <v>0</v>
      </c>
      <c r="C12" s="175">
        <v>2</v>
      </c>
      <c r="D12" s="171">
        <f t="shared" si="0"/>
        <v>2</v>
      </c>
      <c r="E12" s="217" t="s">
        <v>148</v>
      </c>
      <c r="F12" s="215"/>
      <c r="G12" s="215"/>
      <c r="H12" s="172">
        <v>37</v>
      </c>
    </row>
    <row r="13" spans="1:23" x14ac:dyDescent="0.25">
      <c r="A13" s="212" t="s">
        <v>24</v>
      </c>
      <c r="B13" s="175">
        <v>1</v>
      </c>
      <c r="C13" s="175">
        <v>1</v>
      </c>
      <c r="D13" s="171">
        <f t="shared" si="0"/>
        <v>2</v>
      </c>
      <c r="E13" s="207" t="s">
        <v>137</v>
      </c>
      <c r="F13" s="200"/>
      <c r="G13" s="200"/>
      <c r="H13" s="171">
        <v>41</v>
      </c>
    </row>
    <row r="14" spans="1:23" x14ac:dyDescent="0.25">
      <c r="A14" s="212" t="s">
        <v>28</v>
      </c>
      <c r="B14" s="175">
        <v>4</v>
      </c>
      <c r="C14" s="175">
        <v>2</v>
      </c>
      <c r="D14" s="171">
        <f t="shared" si="0"/>
        <v>6</v>
      </c>
      <c r="E14" s="207" t="s">
        <v>150</v>
      </c>
      <c r="F14" s="200"/>
      <c r="G14" s="200"/>
      <c r="H14" s="171">
        <v>4</v>
      </c>
    </row>
    <row r="15" spans="1:23" x14ac:dyDescent="0.25">
      <c r="A15" s="212" t="s">
        <v>27</v>
      </c>
      <c r="B15" s="175"/>
      <c r="C15" s="175"/>
      <c r="D15" s="171">
        <f t="shared" si="0"/>
        <v>0</v>
      </c>
      <c r="E15" s="207" t="s">
        <v>151</v>
      </c>
      <c r="F15" s="200"/>
      <c r="G15" s="200"/>
      <c r="H15" s="171">
        <v>0</v>
      </c>
    </row>
    <row r="16" spans="1:23" x14ac:dyDescent="0.25">
      <c r="A16" s="212" t="s">
        <v>149</v>
      </c>
      <c r="B16" s="175">
        <v>6</v>
      </c>
      <c r="C16" s="175">
        <v>5</v>
      </c>
      <c r="D16" s="171">
        <f t="shared" si="0"/>
        <v>11</v>
      </c>
      <c r="E16" s="207" t="s">
        <v>152</v>
      </c>
      <c r="F16" s="200"/>
      <c r="G16" s="200"/>
      <c r="H16" s="171">
        <v>4</v>
      </c>
    </row>
    <row r="17" spans="1:17" ht="30.75" thickBot="1" x14ac:dyDescent="0.3">
      <c r="A17" s="212" t="s">
        <v>136</v>
      </c>
      <c r="B17" s="175">
        <v>0</v>
      </c>
      <c r="C17" s="175">
        <v>4</v>
      </c>
      <c r="D17" s="171">
        <f t="shared" si="0"/>
        <v>4</v>
      </c>
      <c r="E17" s="218" t="s">
        <v>154</v>
      </c>
      <c r="F17" s="214"/>
      <c r="G17" s="214"/>
      <c r="H17" s="173">
        <v>0</v>
      </c>
    </row>
    <row r="18" spans="1:17" x14ac:dyDescent="0.25">
      <c r="A18" s="212" t="s">
        <v>30</v>
      </c>
      <c r="B18" s="175">
        <v>0</v>
      </c>
      <c r="C18" s="175">
        <v>0</v>
      </c>
      <c r="D18" s="171">
        <f t="shared" si="0"/>
        <v>0</v>
      </c>
    </row>
    <row r="19" spans="1:17" ht="15.75" thickBot="1" x14ac:dyDescent="0.3">
      <c r="A19" s="213" t="s">
        <v>153</v>
      </c>
      <c r="B19" s="176">
        <v>1</v>
      </c>
      <c r="C19" s="176">
        <v>0</v>
      </c>
      <c r="D19" s="171">
        <f t="shared" si="0"/>
        <v>1</v>
      </c>
    </row>
    <row r="20" spans="1:17" ht="19.5" thickBot="1" x14ac:dyDescent="0.3">
      <c r="A20" s="201" t="s">
        <v>155</v>
      </c>
      <c r="B20" s="205">
        <f>SUM(B4:B19)</f>
        <v>23</v>
      </c>
      <c r="C20" s="205">
        <f t="shared" ref="C20:D20" si="3">SUM(C4:C19)</f>
        <v>22</v>
      </c>
      <c r="D20" s="202">
        <f t="shared" si="3"/>
        <v>45</v>
      </c>
    </row>
    <row r="21" spans="1:17" ht="15.75" thickBot="1" x14ac:dyDescent="0.3"/>
    <row r="22" spans="1:17" ht="19.5" thickBot="1" x14ac:dyDescent="0.3">
      <c r="A22" s="201" t="s">
        <v>156</v>
      </c>
      <c r="B22" s="201" t="s">
        <v>32</v>
      </c>
      <c r="C22" s="226" t="s">
        <v>166</v>
      </c>
      <c r="D22" s="227" t="s">
        <v>167</v>
      </c>
      <c r="E22" s="227" t="s">
        <v>169</v>
      </c>
      <c r="F22" s="228" t="s">
        <v>168</v>
      </c>
      <c r="G22" s="229" t="s">
        <v>116</v>
      </c>
      <c r="H22" s="229" t="s">
        <v>114</v>
      </c>
      <c r="I22" s="229" t="s">
        <v>113</v>
      </c>
      <c r="J22" s="229" t="s">
        <v>115</v>
      </c>
      <c r="K22" s="229" t="s">
        <v>119</v>
      </c>
      <c r="L22" s="229" t="s">
        <v>120</v>
      </c>
      <c r="M22" s="229" t="s">
        <v>118</v>
      </c>
      <c r="N22" s="229" t="s">
        <v>121</v>
      </c>
      <c r="O22" s="229" t="s">
        <v>122</v>
      </c>
      <c r="P22" s="230" t="s">
        <v>117</v>
      </c>
      <c r="Q22" s="230" t="s">
        <v>106</v>
      </c>
    </row>
    <row r="23" spans="1:17" x14ac:dyDescent="0.25">
      <c r="A23" s="210" t="s">
        <v>157</v>
      </c>
      <c r="B23" s="209">
        <f t="shared" ref="B23:B30" si="4">SUM(C23:Q23)</f>
        <v>10</v>
      </c>
      <c r="C23" s="224">
        <f>1+1</f>
        <v>2</v>
      </c>
      <c r="D23" s="204"/>
      <c r="E23" s="204"/>
      <c r="F23" s="204"/>
      <c r="G23" s="204">
        <v>1</v>
      </c>
      <c r="H23" s="204">
        <v>2</v>
      </c>
      <c r="I23" s="204">
        <v>1</v>
      </c>
      <c r="J23" s="204">
        <f>2+1</f>
        <v>3</v>
      </c>
      <c r="K23" s="204"/>
      <c r="L23" s="204"/>
      <c r="M23" s="204"/>
      <c r="N23" s="204">
        <v>1</v>
      </c>
      <c r="O23" s="204"/>
      <c r="P23" s="211"/>
      <c r="Q23" s="211"/>
    </row>
    <row r="24" spans="1:17" x14ac:dyDescent="0.25">
      <c r="A24" s="212" t="s">
        <v>158</v>
      </c>
      <c r="B24" s="209">
        <f t="shared" si="4"/>
        <v>1</v>
      </c>
      <c r="C24" s="219">
        <v>1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1"/>
      <c r="Q24" s="171"/>
    </row>
    <row r="25" spans="1:17" x14ac:dyDescent="0.25">
      <c r="A25" s="212" t="s">
        <v>159</v>
      </c>
      <c r="B25" s="209">
        <f t="shared" si="4"/>
        <v>1</v>
      </c>
      <c r="C25" s="219"/>
      <c r="D25" s="175"/>
      <c r="E25" s="175"/>
      <c r="F25" s="175">
        <v>1</v>
      </c>
      <c r="G25" s="175"/>
      <c r="H25" s="175"/>
      <c r="I25" s="175"/>
      <c r="J25" s="175"/>
      <c r="K25" s="175"/>
      <c r="L25" s="175"/>
      <c r="M25" s="175"/>
      <c r="N25" s="175"/>
      <c r="O25" s="175"/>
      <c r="P25" s="171"/>
      <c r="Q25" s="171"/>
    </row>
    <row r="26" spans="1:17" x14ac:dyDescent="0.25">
      <c r="A26" s="212" t="s">
        <v>160</v>
      </c>
      <c r="B26" s="209">
        <f t="shared" si="4"/>
        <v>1</v>
      </c>
      <c r="C26" s="219">
        <v>1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1"/>
      <c r="Q26" s="171"/>
    </row>
    <row r="27" spans="1:17" x14ac:dyDescent="0.25">
      <c r="A27" s="212" t="s">
        <v>161</v>
      </c>
      <c r="B27" s="209">
        <f t="shared" si="4"/>
        <v>14</v>
      </c>
      <c r="C27" s="219"/>
      <c r="D27" s="175"/>
      <c r="E27" s="175"/>
      <c r="F27" s="175"/>
      <c r="G27" s="175"/>
      <c r="H27" s="175"/>
      <c r="I27" s="175"/>
      <c r="J27" s="175">
        <f>4+4</f>
        <v>8</v>
      </c>
      <c r="K27" s="175">
        <f>4+2</f>
        <v>6</v>
      </c>
      <c r="L27" s="175"/>
      <c r="M27" s="175"/>
      <c r="N27" s="175"/>
      <c r="O27" s="175"/>
      <c r="P27" s="171"/>
      <c r="Q27" s="171"/>
    </row>
    <row r="28" spans="1:17" x14ac:dyDescent="0.25">
      <c r="A28" s="212" t="s">
        <v>162</v>
      </c>
      <c r="B28" s="209">
        <f t="shared" si="4"/>
        <v>0</v>
      </c>
      <c r="C28" s="219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1"/>
      <c r="Q28" s="171"/>
    </row>
    <row r="29" spans="1:17" x14ac:dyDescent="0.25">
      <c r="A29" s="212" t="s">
        <v>163</v>
      </c>
      <c r="B29" s="209">
        <f t="shared" si="4"/>
        <v>12</v>
      </c>
      <c r="C29" s="219"/>
      <c r="D29" s="175"/>
      <c r="E29" s="175"/>
      <c r="F29" s="175"/>
      <c r="G29" s="175"/>
      <c r="H29" s="175"/>
      <c r="I29" s="175"/>
      <c r="J29" s="175"/>
      <c r="K29" s="175"/>
      <c r="L29" s="175">
        <v>4</v>
      </c>
      <c r="M29" s="175"/>
      <c r="N29" s="175"/>
      <c r="O29" s="175"/>
      <c r="P29" s="171">
        <f>5+3</f>
        <v>8</v>
      </c>
      <c r="Q29" s="171"/>
    </row>
    <row r="30" spans="1:17" ht="15.75" thickBot="1" x14ac:dyDescent="0.3">
      <c r="A30" s="213" t="s">
        <v>164</v>
      </c>
      <c r="B30" s="209">
        <f t="shared" si="4"/>
        <v>6</v>
      </c>
      <c r="C30" s="221">
        <v>3</v>
      </c>
      <c r="D30" s="176"/>
      <c r="E30" s="176"/>
      <c r="F30" s="176"/>
      <c r="G30" s="176">
        <f>1+1</f>
        <v>2</v>
      </c>
      <c r="H30" s="176"/>
      <c r="I30" s="176">
        <v>1</v>
      </c>
      <c r="J30" s="176"/>
      <c r="K30" s="176"/>
      <c r="L30" s="176"/>
      <c r="M30" s="176"/>
      <c r="N30" s="176"/>
      <c r="O30" s="176"/>
      <c r="P30" s="173"/>
      <c r="Q30" s="173"/>
    </row>
    <row r="31" spans="1:17" x14ac:dyDescent="0.25">
      <c r="B31" s="199">
        <f>SUM(B23:B30)</f>
        <v>45</v>
      </c>
    </row>
  </sheetData>
  <mergeCells count="1"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J25"/>
  <sheetViews>
    <sheetView workbookViewId="0">
      <selection activeCell="B4" sqref="B4:AH25"/>
    </sheetView>
  </sheetViews>
  <sheetFormatPr baseColWidth="10" defaultColWidth="11.42578125" defaultRowHeight="15" x14ac:dyDescent="0.25"/>
  <cols>
    <col min="2" max="2" width="44" customWidth="1"/>
    <col min="3" max="3" width="15.5703125" hidden="1" customWidth="1"/>
    <col min="4" max="6" width="11.42578125" hidden="1" customWidth="1"/>
    <col min="7" max="7" width="13.85546875" hidden="1" customWidth="1"/>
    <col min="8" max="10" width="11.42578125" hidden="1" customWidth="1"/>
    <col min="11" max="11" width="14.7109375" hidden="1" customWidth="1"/>
    <col min="12" max="14" width="11.42578125" hidden="1" customWidth="1"/>
    <col min="15" max="15" width="14.7109375" customWidth="1"/>
    <col min="19" max="19" width="16.42578125" hidden="1" customWidth="1"/>
    <col min="20" max="22" width="0" hidden="1" customWidth="1"/>
    <col min="23" max="23" width="15.28515625" hidden="1" customWidth="1"/>
    <col min="24" max="26" width="0" hidden="1" customWidth="1"/>
    <col min="27" max="27" width="12.85546875" hidden="1" customWidth="1"/>
    <col min="28" max="30" width="0" hidden="1" customWidth="1"/>
    <col min="31" max="31" width="13.140625" hidden="1" customWidth="1"/>
    <col min="32" max="34" width="0" hidden="1" customWidth="1"/>
    <col min="36" max="36" width="13" bestFit="1" customWidth="1"/>
  </cols>
  <sheetData>
    <row r="3" spans="2:34" ht="15.75" thickBot="1" x14ac:dyDescent="0.3"/>
    <row r="4" spans="2:34" x14ac:dyDescent="0.25">
      <c r="B4" s="264" t="s">
        <v>0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6"/>
    </row>
    <row r="5" spans="2:34" x14ac:dyDescent="0.25"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9"/>
      <c r="AF5" s="269"/>
      <c r="AG5" s="269"/>
      <c r="AH5" s="270"/>
    </row>
    <row r="6" spans="2:34" ht="20.25" x14ac:dyDescent="0.25">
      <c r="B6" s="187" t="s">
        <v>1</v>
      </c>
      <c r="C6" s="271" t="s">
        <v>2</v>
      </c>
      <c r="D6" s="272"/>
      <c r="E6" s="272"/>
      <c r="F6" s="273"/>
      <c r="G6" s="271" t="s">
        <v>3</v>
      </c>
      <c r="H6" s="272"/>
      <c r="I6" s="272"/>
      <c r="J6" s="273"/>
      <c r="K6" s="271" t="s">
        <v>4</v>
      </c>
      <c r="L6" s="272"/>
      <c r="M6" s="272"/>
      <c r="N6" s="273"/>
      <c r="O6" s="274" t="s">
        <v>5</v>
      </c>
      <c r="P6" s="275"/>
      <c r="Q6" s="275"/>
      <c r="R6" s="276"/>
      <c r="S6" s="271" t="s">
        <v>6</v>
      </c>
      <c r="T6" s="272"/>
      <c r="U6" s="272"/>
      <c r="V6" s="273"/>
      <c r="W6" s="271" t="s">
        <v>7</v>
      </c>
      <c r="X6" s="272"/>
      <c r="Y6" s="272"/>
      <c r="Z6" s="273"/>
      <c r="AA6" s="271" t="s">
        <v>8</v>
      </c>
      <c r="AB6" s="272"/>
      <c r="AC6" s="272"/>
      <c r="AD6" s="272"/>
      <c r="AE6" s="277" t="s">
        <v>9</v>
      </c>
      <c r="AF6" s="278"/>
      <c r="AG6" s="278"/>
      <c r="AH6" s="279"/>
    </row>
    <row r="7" spans="2:34" x14ac:dyDescent="0.25">
      <c r="B7" s="262" t="s">
        <v>10</v>
      </c>
      <c r="C7" s="248" t="s">
        <v>11</v>
      </c>
      <c r="D7" s="250" t="s">
        <v>12</v>
      </c>
      <c r="E7" s="246" t="s">
        <v>13</v>
      </c>
      <c r="F7" s="246" t="s">
        <v>14</v>
      </c>
      <c r="G7" s="248" t="s">
        <v>11</v>
      </c>
      <c r="H7" s="250" t="s">
        <v>12</v>
      </c>
      <c r="I7" s="246" t="s">
        <v>15</v>
      </c>
      <c r="J7" s="246" t="s">
        <v>14</v>
      </c>
      <c r="K7" s="248" t="s">
        <v>11</v>
      </c>
      <c r="L7" s="250" t="s">
        <v>12</v>
      </c>
      <c r="M7" s="246" t="s">
        <v>15</v>
      </c>
      <c r="N7" s="246" t="s">
        <v>14</v>
      </c>
      <c r="O7" s="256" t="s">
        <v>11</v>
      </c>
      <c r="P7" s="258" t="s">
        <v>12</v>
      </c>
      <c r="Q7" s="260" t="s">
        <v>15</v>
      </c>
      <c r="R7" s="260" t="s">
        <v>14</v>
      </c>
      <c r="S7" s="248" t="s">
        <v>11</v>
      </c>
      <c r="T7" s="250" t="s">
        <v>12</v>
      </c>
      <c r="U7" s="246" t="s">
        <v>15</v>
      </c>
      <c r="V7" s="246" t="s">
        <v>14</v>
      </c>
      <c r="W7" s="248" t="s">
        <v>11</v>
      </c>
      <c r="X7" s="250" t="s">
        <v>12</v>
      </c>
      <c r="Y7" s="246" t="s">
        <v>15</v>
      </c>
      <c r="Z7" s="246" t="s">
        <v>14</v>
      </c>
      <c r="AA7" s="248" t="s">
        <v>11</v>
      </c>
      <c r="AB7" s="250" t="s">
        <v>12</v>
      </c>
      <c r="AC7" s="246" t="s">
        <v>13</v>
      </c>
      <c r="AD7" s="252" t="s">
        <v>14</v>
      </c>
      <c r="AE7" s="254" t="s">
        <v>11</v>
      </c>
      <c r="AF7" s="240" t="s">
        <v>12</v>
      </c>
      <c r="AG7" s="242" t="s">
        <v>13</v>
      </c>
      <c r="AH7" s="244" t="s">
        <v>14</v>
      </c>
    </row>
    <row r="8" spans="2:34" ht="15.75" thickBot="1" x14ac:dyDescent="0.3">
      <c r="B8" s="263"/>
      <c r="C8" s="249"/>
      <c r="D8" s="251"/>
      <c r="E8" s="247"/>
      <c r="F8" s="247"/>
      <c r="G8" s="249"/>
      <c r="H8" s="251"/>
      <c r="I8" s="247"/>
      <c r="J8" s="247"/>
      <c r="K8" s="249"/>
      <c r="L8" s="251"/>
      <c r="M8" s="247"/>
      <c r="N8" s="247"/>
      <c r="O8" s="257"/>
      <c r="P8" s="259"/>
      <c r="Q8" s="261"/>
      <c r="R8" s="261"/>
      <c r="S8" s="249"/>
      <c r="T8" s="251"/>
      <c r="U8" s="247"/>
      <c r="V8" s="247"/>
      <c r="W8" s="249"/>
      <c r="X8" s="251"/>
      <c r="Y8" s="247"/>
      <c r="Z8" s="247"/>
      <c r="AA8" s="249"/>
      <c r="AB8" s="251"/>
      <c r="AC8" s="247"/>
      <c r="AD8" s="253"/>
      <c r="AE8" s="255"/>
      <c r="AF8" s="241"/>
      <c r="AG8" s="243"/>
      <c r="AH8" s="245"/>
    </row>
    <row r="9" spans="2:34" ht="20.25" x14ac:dyDescent="0.25">
      <c r="B9" s="188" t="s">
        <v>16</v>
      </c>
      <c r="C9" s="1"/>
      <c r="D9" s="2"/>
      <c r="E9" s="3"/>
      <c r="F9" s="3"/>
      <c r="G9" s="1"/>
      <c r="H9" s="2"/>
      <c r="I9" s="3"/>
      <c r="J9" s="3"/>
      <c r="K9" s="1"/>
      <c r="L9" s="2"/>
      <c r="M9" s="3"/>
      <c r="N9" s="3"/>
      <c r="O9" s="1">
        <v>0</v>
      </c>
      <c r="P9" s="192">
        <v>0</v>
      </c>
      <c r="Q9" s="193">
        <v>0</v>
      </c>
      <c r="R9" s="193">
        <v>0</v>
      </c>
      <c r="S9" s="1"/>
      <c r="T9" s="2"/>
      <c r="U9" s="3"/>
      <c r="V9" s="3"/>
      <c r="W9" s="1"/>
      <c r="X9" s="2"/>
      <c r="Y9" s="3"/>
      <c r="Z9" s="3"/>
      <c r="AA9" s="1"/>
      <c r="AB9" s="2"/>
      <c r="AC9" s="3"/>
      <c r="AD9" s="4"/>
      <c r="AE9" s="11">
        <f t="shared" ref="AE9:AH24" si="0">SUM(AA9,W9,S9,O9,K9,G9,C9)</f>
        <v>0</v>
      </c>
      <c r="AF9" s="5">
        <f>SUM(AB9,X9,T9,P9,L9,H9,D9)</f>
        <v>0</v>
      </c>
      <c r="AG9" s="5">
        <f>SUM(AC9,Y9,U9,Q9,M9,I9,E9)</f>
        <v>0</v>
      </c>
      <c r="AH9" s="6">
        <f>SUM(AD9,Z9,V9,R9,N9,J9,F9)</f>
        <v>0</v>
      </c>
    </row>
    <row r="10" spans="2:34" ht="20.25" x14ac:dyDescent="0.25">
      <c r="B10" s="188" t="s">
        <v>17</v>
      </c>
      <c r="C10" s="7"/>
      <c r="D10" s="8"/>
      <c r="E10" s="9"/>
      <c r="F10" s="9"/>
      <c r="G10" s="7"/>
      <c r="H10" s="8"/>
      <c r="I10" s="9"/>
      <c r="J10" s="9"/>
      <c r="K10" s="7"/>
      <c r="L10" s="8"/>
      <c r="M10" s="9"/>
      <c r="N10" s="9"/>
      <c r="O10" s="7">
        <v>0</v>
      </c>
      <c r="P10" s="194">
        <v>0</v>
      </c>
      <c r="Q10" s="195">
        <v>0</v>
      </c>
      <c r="R10" s="195">
        <v>0</v>
      </c>
      <c r="S10" s="7"/>
      <c r="T10" s="8"/>
      <c r="U10" s="9"/>
      <c r="V10" s="9"/>
      <c r="W10" s="7"/>
      <c r="X10" s="8"/>
      <c r="Y10" s="9"/>
      <c r="Z10" s="9"/>
      <c r="AA10" s="7"/>
      <c r="AB10" s="8"/>
      <c r="AC10" s="9"/>
      <c r="AD10" s="10"/>
      <c r="AE10" s="11">
        <f t="shared" si="0"/>
        <v>0</v>
      </c>
      <c r="AF10" s="12">
        <f t="shared" si="0"/>
        <v>0</v>
      </c>
      <c r="AG10" s="12">
        <f t="shared" si="0"/>
        <v>0</v>
      </c>
      <c r="AH10" s="13">
        <f t="shared" si="0"/>
        <v>0</v>
      </c>
    </row>
    <row r="11" spans="2:34" ht="20.25" x14ac:dyDescent="0.25">
      <c r="B11" s="188" t="s">
        <v>18</v>
      </c>
      <c r="C11" s="7"/>
      <c r="D11" s="8"/>
      <c r="E11" s="9"/>
      <c r="F11" s="9"/>
      <c r="G11" s="7"/>
      <c r="H11" s="8"/>
      <c r="I11" s="9"/>
      <c r="J11" s="9"/>
      <c r="K11" s="7"/>
      <c r="L11" s="8"/>
      <c r="M11" s="9"/>
      <c r="N11" s="9"/>
      <c r="O11" s="7">
        <v>0</v>
      </c>
      <c r="P11" s="194">
        <v>0</v>
      </c>
      <c r="Q11" s="195">
        <v>0</v>
      </c>
      <c r="R11" s="195">
        <v>0</v>
      </c>
      <c r="S11" s="7"/>
      <c r="T11" s="8"/>
      <c r="U11" s="9"/>
      <c r="V11" s="9"/>
      <c r="W11" s="7"/>
      <c r="X11" s="8"/>
      <c r="Y11" s="9"/>
      <c r="Z11" s="9"/>
      <c r="AA11" s="7"/>
      <c r="AB11" s="8"/>
      <c r="AC11" s="9"/>
      <c r="AD11" s="10"/>
      <c r="AE11" s="11">
        <f t="shared" si="0"/>
        <v>0</v>
      </c>
      <c r="AF11" s="12">
        <f t="shared" si="0"/>
        <v>0</v>
      </c>
      <c r="AG11" s="12">
        <f t="shared" si="0"/>
        <v>0</v>
      </c>
      <c r="AH11" s="13">
        <f t="shared" si="0"/>
        <v>0</v>
      </c>
    </row>
    <row r="12" spans="2:34" ht="20.25" x14ac:dyDescent="0.25">
      <c r="B12" s="188" t="s">
        <v>19</v>
      </c>
      <c r="C12" s="7"/>
      <c r="D12" s="8"/>
      <c r="E12" s="9"/>
      <c r="F12" s="9"/>
      <c r="G12" s="7"/>
      <c r="H12" s="8"/>
      <c r="I12" s="9"/>
      <c r="J12" s="9"/>
      <c r="K12" s="7"/>
      <c r="L12" s="8"/>
      <c r="M12" s="9"/>
      <c r="N12" s="9"/>
      <c r="O12" s="7">
        <v>0</v>
      </c>
      <c r="P12" s="194">
        <v>0</v>
      </c>
      <c r="Q12" s="195">
        <v>0</v>
      </c>
      <c r="R12" s="195">
        <v>0</v>
      </c>
      <c r="S12" s="7"/>
      <c r="T12" s="8"/>
      <c r="U12" s="9"/>
      <c r="V12" s="9"/>
      <c r="W12" s="7"/>
      <c r="X12" s="8"/>
      <c r="Y12" s="9"/>
      <c r="Z12" s="9"/>
      <c r="AA12" s="7"/>
      <c r="AB12" s="8"/>
      <c r="AC12" s="9"/>
      <c r="AD12" s="10"/>
      <c r="AE12" s="11">
        <f t="shared" si="0"/>
        <v>0</v>
      </c>
      <c r="AF12" s="12">
        <f t="shared" si="0"/>
        <v>0</v>
      </c>
      <c r="AG12" s="12">
        <f t="shared" si="0"/>
        <v>0</v>
      </c>
      <c r="AH12" s="13">
        <f t="shared" si="0"/>
        <v>0</v>
      </c>
    </row>
    <row r="13" spans="2:34" ht="20.25" x14ac:dyDescent="0.25">
      <c r="B13" s="188" t="s">
        <v>20</v>
      </c>
      <c r="C13" s="7"/>
      <c r="D13" s="8"/>
      <c r="E13" s="9"/>
      <c r="F13" s="9"/>
      <c r="G13" s="7"/>
      <c r="H13" s="8"/>
      <c r="I13" s="9"/>
      <c r="J13" s="9"/>
      <c r="K13" s="7"/>
      <c r="L13" s="8"/>
      <c r="M13" s="9"/>
      <c r="N13" s="9"/>
      <c r="O13" s="7">
        <v>4</v>
      </c>
      <c r="P13" s="194">
        <v>8</v>
      </c>
      <c r="Q13" s="195">
        <v>1</v>
      </c>
      <c r="R13" s="195">
        <v>7</v>
      </c>
      <c r="S13" s="7"/>
      <c r="T13" s="8"/>
      <c r="U13" s="9"/>
      <c r="V13" s="9"/>
      <c r="W13" s="7"/>
      <c r="X13" s="8"/>
      <c r="Y13" s="9"/>
      <c r="Z13" s="9"/>
      <c r="AA13" s="7"/>
      <c r="AB13" s="8"/>
      <c r="AC13" s="9"/>
      <c r="AD13" s="10"/>
      <c r="AE13" s="11">
        <f t="shared" si="0"/>
        <v>4</v>
      </c>
      <c r="AF13" s="12">
        <f t="shared" si="0"/>
        <v>8</v>
      </c>
      <c r="AG13" s="12">
        <f t="shared" si="0"/>
        <v>1</v>
      </c>
      <c r="AH13" s="13">
        <f t="shared" si="0"/>
        <v>7</v>
      </c>
    </row>
    <row r="14" spans="2:34" ht="20.25" x14ac:dyDescent="0.25">
      <c r="B14" s="188" t="s">
        <v>21</v>
      </c>
      <c r="C14" s="7"/>
      <c r="D14" s="8"/>
      <c r="E14" s="9"/>
      <c r="F14" s="9"/>
      <c r="G14" s="7"/>
      <c r="H14" s="8"/>
      <c r="I14" s="9"/>
      <c r="J14" s="9"/>
      <c r="K14" s="7"/>
      <c r="L14" s="8"/>
      <c r="M14" s="9"/>
      <c r="N14" s="9"/>
      <c r="O14" s="7">
        <v>0</v>
      </c>
      <c r="P14" s="194">
        <v>0</v>
      </c>
      <c r="Q14" s="195">
        <v>0</v>
      </c>
      <c r="R14" s="195">
        <v>0</v>
      </c>
      <c r="S14" s="7"/>
      <c r="T14" s="8"/>
      <c r="U14" s="9"/>
      <c r="V14" s="9"/>
      <c r="W14" s="7"/>
      <c r="X14" s="8"/>
      <c r="Y14" s="9"/>
      <c r="Z14" s="9"/>
      <c r="AA14" s="7"/>
      <c r="AB14" s="8"/>
      <c r="AC14" s="9"/>
      <c r="AD14" s="10"/>
      <c r="AE14" s="11">
        <f t="shared" si="0"/>
        <v>0</v>
      </c>
      <c r="AF14" s="12">
        <f t="shared" si="0"/>
        <v>0</v>
      </c>
      <c r="AG14" s="12">
        <f t="shared" si="0"/>
        <v>0</v>
      </c>
      <c r="AH14" s="13">
        <f t="shared" si="0"/>
        <v>0</v>
      </c>
    </row>
    <row r="15" spans="2:34" ht="20.25" x14ac:dyDescent="0.25">
      <c r="B15" s="188" t="s">
        <v>22</v>
      </c>
      <c r="C15" s="7"/>
      <c r="D15" s="8"/>
      <c r="E15" s="9"/>
      <c r="F15" s="9"/>
      <c r="G15" s="7"/>
      <c r="H15" s="8"/>
      <c r="I15" s="9"/>
      <c r="J15" s="9"/>
      <c r="K15" s="7"/>
      <c r="L15" s="8"/>
      <c r="M15" s="9"/>
      <c r="N15" s="9"/>
      <c r="O15" s="7">
        <v>1</v>
      </c>
      <c r="P15" s="194">
        <v>1</v>
      </c>
      <c r="Q15" s="195">
        <v>0</v>
      </c>
      <c r="R15" s="195">
        <v>1</v>
      </c>
      <c r="S15" s="7"/>
      <c r="T15" s="8"/>
      <c r="U15" s="9"/>
      <c r="V15" s="9"/>
      <c r="W15" s="7"/>
      <c r="X15" s="8"/>
      <c r="Y15" s="9"/>
      <c r="Z15" s="9"/>
      <c r="AA15" s="7"/>
      <c r="AB15" s="8"/>
      <c r="AC15" s="9"/>
      <c r="AD15" s="10"/>
      <c r="AE15" s="11">
        <f t="shared" si="0"/>
        <v>1</v>
      </c>
      <c r="AF15" s="12">
        <f t="shared" si="0"/>
        <v>1</v>
      </c>
      <c r="AG15" s="12">
        <f t="shared" si="0"/>
        <v>0</v>
      </c>
      <c r="AH15" s="13">
        <f t="shared" si="0"/>
        <v>1</v>
      </c>
    </row>
    <row r="16" spans="2:34" ht="20.25" x14ac:dyDescent="0.25">
      <c r="B16" s="188" t="s">
        <v>23</v>
      </c>
      <c r="C16" s="7"/>
      <c r="D16" s="8"/>
      <c r="E16" s="9"/>
      <c r="F16" s="9"/>
      <c r="G16" s="7"/>
      <c r="H16" s="8"/>
      <c r="I16" s="9"/>
      <c r="J16" s="9"/>
      <c r="K16" s="7"/>
      <c r="L16" s="8"/>
      <c r="M16" s="9"/>
      <c r="N16" s="9"/>
      <c r="O16" s="7">
        <v>0</v>
      </c>
      <c r="P16" s="194">
        <v>0</v>
      </c>
      <c r="Q16" s="195">
        <v>0</v>
      </c>
      <c r="R16" s="195">
        <v>0</v>
      </c>
      <c r="S16" s="7"/>
      <c r="T16" s="8"/>
      <c r="U16" s="9"/>
      <c r="V16" s="9"/>
      <c r="W16" s="7"/>
      <c r="X16" s="8"/>
      <c r="Y16" s="9"/>
      <c r="Z16" s="9"/>
      <c r="AA16" s="7"/>
      <c r="AB16" s="8"/>
      <c r="AC16" s="9"/>
      <c r="AD16" s="10"/>
      <c r="AE16" s="11">
        <f t="shared" si="0"/>
        <v>0</v>
      </c>
      <c r="AF16" s="12">
        <f t="shared" si="0"/>
        <v>0</v>
      </c>
      <c r="AG16" s="12">
        <f t="shared" si="0"/>
        <v>0</v>
      </c>
      <c r="AH16" s="13">
        <f t="shared" si="0"/>
        <v>0</v>
      </c>
    </row>
    <row r="17" spans="2:36" ht="20.25" x14ac:dyDescent="0.25">
      <c r="B17" s="188" t="s">
        <v>24</v>
      </c>
      <c r="C17" s="7"/>
      <c r="D17" s="8"/>
      <c r="E17" s="9"/>
      <c r="F17" s="9"/>
      <c r="G17" s="7"/>
      <c r="H17" s="8"/>
      <c r="I17" s="9"/>
      <c r="J17" s="9"/>
      <c r="K17" s="7"/>
      <c r="L17" s="8"/>
      <c r="M17" s="9"/>
      <c r="N17" s="9"/>
      <c r="O17" s="7">
        <v>0</v>
      </c>
      <c r="P17" s="194">
        <v>0</v>
      </c>
      <c r="Q17" s="195">
        <v>0</v>
      </c>
      <c r="R17" s="195">
        <v>0</v>
      </c>
      <c r="S17" s="7"/>
      <c r="T17" s="8"/>
      <c r="U17" s="9"/>
      <c r="V17" s="9"/>
      <c r="W17" s="7"/>
      <c r="X17" s="8"/>
      <c r="Y17" s="9"/>
      <c r="Z17" s="9"/>
      <c r="AA17" s="7"/>
      <c r="AB17" s="8"/>
      <c r="AC17" s="9"/>
      <c r="AD17" s="10"/>
      <c r="AE17" s="11">
        <f t="shared" si="0"/>
        <v>0</v>
      </c>
      <c r="AF17" s="12">
        <f t="shared" si="0"/>
        <v>0</v>
      </c>
      <c r="AG17" s="12">
        <f t="shared" si="0"/>
        <v>0</v>
      </c>
      <c r="AH17" s="13">
        <f t="shared" si="0"/>
        <v>0</v>
      </c>
    </row>
    <row r="18" spans="2:36" ht="20.25" x14ac:dyDescent="0.25">
      <c r="B18" s="188" t="s">
        <v>25</v>
      </c>
      <c r="C18" s="7"/>
      <c r="D18" s="8"/>
      <c r="E18" s="9"/>
      <c r="F18" s="9"/>
      <c r="G18" s="7"/>
      <c r="H18" s="8"/>
      <c r="I18" s="9"/>
      <c r="J18" s="9"/>
      <c r="K18" s="7"/>
      <c r="L18" s="8"/>
      <c r="M18" s="9"/>
      <c r="N18" s="9"/>
      <c r="O18" s="7">
        <v>0</v>
      </c>
      <c r="P18" s="194">
        <v>0</v>
      </c>
      <c r="Q18" s="195">
        <v>0</v>
      </c>
      <c r="R18" s="195">
        <v>0</v>
      </c>
      <c r="S18" s="7"/>
      <c r="T18" s="8"/>
      <c r="U18" s="9"/>
      <c r="V18" s="9"/>
      <c r="W18" s="7"/>
      <c r="X18" s="8"/>
      <c r="Y18" s="9"/>
      <c r="Z18" s="9"/>
      <c r="AA18" s="7"/>
      <c r="AB18" s="8"/>
      <c r="AC18" s="9"/>
      <c r="AD18" s="10"/>
      <c r="AE18" s="11">
        <f t="shared" si="0"/>
        <v>0</v>
      </c>
      <c r="AF18" s="12">
        <f t="shared" si="0"/>
        <v>0</v>
      </c>
      <c r="AG18" s="12">
        <f t="shared" si="0"/>
        <v>0</v>
      </c>
      <c r="AH18" s="13">
        <f t="shared" si="0"/>
        <v>0</v>
      </c>
      <c r="AJ18" s="236"/>
    </row>
    <row r="19" spans="2:36" ht="20.25" x14ac:dyDescent="0.25">
      <c r="B19" s="188" t="s">
        <v>26</v>
      </c>
      <c r="C19" s="7"/>
      <c r="D19" s="8"/>
      <c r="E19" s="9"/>
      <c r="F19" s="9"/>
      <c r="G19" s="7"/>
      <c r="H19" s="8"/>
      <c r="I19" s="9"/>
      <c r="J19" s="9"/>
      <c r="K19" s="7"/>
      <c r="L19" s="8"/>
      <c r="M19" s="9"/>
      <c r="N19" s="9"/>
      <c r="O19" s="7">
        <v>0</v>
      </c>
      <c r="P19" s="194">
        <v>0</v>
      </c>
      <c r="Q19" s="195">
        <v>0</v>
      </c>
      <c r="R19" s="195">
        <v>0</v>
      </c>
      <c r="S19" s="7"/>
      <c r="T19" s="8"/>
      <c r="U19" s="9"/>
      <c r="V19" s="9"/>
      <c r="W19" s="7"/>
      <c r="X19" s="8"/>
      <c r="Y19" s="9"/>
      <c r="Z19" s="9"/>
      <c r="AA19" s="7"/>
      <c r="AB19" s="8"/>
      <c r="AC19" s="9"/>
      <c r="AD19" s="10"/>
      <c r="AE19" s="11">
        <f t="shared" si="0"/>
        <v>0</v>
      </c>
      <c r="AF19" s="12">
        <f t="shared" si="0"/>
        <v>0</v>
      </c>
      <c r="AG19" s="12">
        <f t="shared" si="0"/>
        <v>0</v>
      </c>
      <c r="AH19" s="13">
        <f t="shared" si="0"/>
        <v>0</v>
      </c>
    </row>
    <row r="20" spans="2:36" ht="20.25" x14ac:dyDescent="0.25">
      <c r="B20" s="188" t="s">
        <v>27</v>
      </c>
      <c r="C20" s="7"/>
      <c r="D20" s="8"/>
      <c r="E20" s="9"/>
      <c r="F20" s="9"/>
      <c r="G20" s="7"/>
      <c r="H20" s="8"/>
      <c r="I20" s="9"/>
      <c r="J20" s="9"/>
      <c r="K20" s="7"/>
      <c r="L20" s="8"/>
      <c r="M20" s="9"/>
      <c r="N20" s="9"/>
      <c r="O20" s="7">
        <v>0</v>
      </c>
      <c r="P20" s="194">
        <v>0</v>
      </c>
      <c r="Q20" s="195">
        <v>0</v>
      </c>
      <c r="R20" s="195">
        <v>0</v>
      </c>
      <c r="S20" s="7"/>
      <c r="T20" s="8"/>
      <c r="U20" s="9"/>
      <c r="V20" s="9"/>
      <c r="W20" s="7"/>
      <c r="X20" s="8"/>
      <c r="Y20" s="9"/>
      <c r="Z20" s="9"/>
      <c r="AA20" s="7"/>
      <c r="AB20" s="8"/>
      <c r="AC20" s="9"/>
      <c r="AD20" s="10"/>
      <c r="AE20" s="11">
        <f t="shared" si="0"/>
        <v>0</v>
      </c>
      <c r="AF20" s="12">
        <f t="shared" si="0"/>
        <v>0</v>
      </c>
      <c r="AG20" s="12">
        <f t="shared" si="0"/>
        <v>0</v>
      </c>
      <c r="AH20" s="13">
        <f t="shared" si="0"/>
        <v>0</v>
      </c>
    </row>
    <row r="21" spans="2:36" ht="20.25" x14ac:dyDescent="0.25">
      <c r="B21" s="188" t="s">
        <v>28</v>
      </c>
      <c r="C21" s="7"/>
      <c r="D21" s="8"/>
      <c r="E21" s="9"/>
      <c r="F21" s="9"/>
      <c r="G21" s="7"/>
      <c r="H21" s="8"/>
      <c r="I21" s="9"/>
      <c r="J21" s="9"/>
      <c r="K21" s="7"/>
      <c r="L21" s="8"/>
      <c r="M21" s="9"/>
      <c r="N21" s="9"/>
      <c r="O21" s="7">
        <v>0</v>
      </c>
      <c r="P21" s="194">
        <v>0</v>
      </c>
      <c r="Q21" s="195">
        <v>0</v>
      </c>
      <c r="R21" s="195">
        <v>0</v>
      </c>
      <c r="S21" s="7"/>
      <c r="T21" s="8"/>
      <c r="U21" s="9"/>
      <c r="V21" s="9"/>
      <c r="W21" s="7"/>
      <c r="X21" s="8"/>
      <c r="Y21" s="9"/>
      <c r="Z21" s="9"/>
      <c r="AA21" s="7"/>
      <c r="AB21" s="8"/>
      <c r="AC21" s="9"/>
      <c r="AD21" s="10"/>
      <c r="AE21" s="11">
        <f t="shared" si="0"/>
        <v>0</v>
      </c>
      <c r="AF21" s="12">
        <f t="shared" si="0"/>
        <v>0</v>
      </c>
      <c r="AG21" s="12">
        <f t="shared" si="0"/>
        <v>0</v>
      </c>
      <c r="AH21" s="13">
        <f t="shared" si="0"/>
        <v>0</v>
      </c>
    </row>
    <row r="22" spans="2:36" ht="20.25" x14ac:dyDescent="0.25">
      <c r="B22" s="188" t="s">
        <v>29</v>
      </c>
      <c r="C22" s="7"/>
      <c r="D22" s="8"/>
      <c r="E22" s="9"/>
      <c r="F22" s="9"/>
      <c r="G22" s="7"/>
      <c r="H22" s="8"/>
      <c r="I22" s="9"/>
      <c r="J22" s="9"/>
      <c r="K22" s="7"/>
      <c r="L22" s="8"/>
      <c r="M22" s="9"/>
      <c r="N22" s="9"/>
      <c r="O22" s="7">
        <v>0</v>
      </c>
      <c r="P22" s="194">
        <v>0</v>
      </c>
      <c r="Q22" s="195">
        <v>0</v>
      </c>
      <c r="R22" s="195">
        <v>0</v>
      </c>
      <c r="S22" s="7"/>
      <c r="T22" s="8"/>
      <c r="U22" s="9"/>
      <c r="V22" s="9"/>
      <c r="W22" s="7"/>
      <c r="X22" s="8"/>
      <c r="Y22" s="9"/>
      <c r="Z22" s="9"/>
      <c r="AA22" s="7"/>
      <c r="AB22" s="8"/>
      <c r="AC22" s="9"/>
      <c r="AD22" s="10"/>
      <c r="AE22" s="11">
        <f t="shared" si="0"/>
        <v>0</v>
      </c>
      <c r="AF22" s="12">
        <f t="shared" si="0"/>
        <v>0</v>
      </c>
      <c r="AG22" s="12">
        <f t="shared" si="0"/>
        <v>0</v>
      </c>
      <c r="AH22" s="13">
        <f t="shared" si="0"/>
        <v>0</v>
      </c>
    </row>
    <row r="23" spans="2:36" ht="20.25" x14ac:dyDescent="0.25">
      <c r="B23" s="189" t="s">
        <v>30</v>
      </c>
      <c r="C23" s="14"/>
      <c r="D23" s="15"/>
      <c r="E23" s="16"/>
      <c r="F23" s="16"/>
      <c r="G23" s="14"/>
      <c r="H23" s="15"/>
      <c r="I23" s="16"/>
      <c r="J23" s="16"/>
      <c r="K23" s="14"/>
      <c r="L23" s="15"/>
      <c r="M23" s="16"/>
      <c r="N23" s="16"/>
      <c r="O23" s="14">
        <v>2</v>
      </c>
      <c r="P23" s="196">
        <v>5</v>
      </c>
      <c r="Q23" s="197">
        <v>0</v>
      </c>
      <c r="R23" s="197">
        <v>5</v>
      </c>
      <c r="S23" s="14"/>
      <c r="T23" s="15"/>
      <c r="U23" s="16"/>
      <c r="V23" s="16"/>
      <c r="W23" s="14"/>
      <c r="X23" s="15"/>
      <c r="Y23" s="16"/>
      <c r="Z23" s="16"/>
      <c r="AA23" s="14"/>
      <c r="AB23" s="15"/>
      <c r="AC23" s="16"/>
      <c r="AD23" s="17"/>
      <c r="AE23" s="11">
        <f t="shared" si="0"/>
        <v>2</v>
      </c>
      <c r="AF23" s="12">
        <f t="shared" si="0"/>
        <v>5</v>
      </c>
      <c r="AG23" s="12">
        <f t="shared" si="0"/>
        <v>0</v>
      </c>
      <c r="AH23" s="13">
        <f t="shared" si="0"/>
        <v>5</v>
      </c>
    </row>
    <row r="24" spans="2:36" ht="41.25" thickBot="1" x14ac:dyDescent="0.3">
      <c r="B24" s="189" t="s">
        <v>31</v>
      </c>
      <c r="C24" s="18"/>
      <c r="D24" s="15"/>
      <c r="E24" s="16"/>
      <c r="F24" s="16"/>
      <c r="G24" s="18"/>
      <c r="H24" s="15"/>
      <c r="I24" s="16"/>
      <c r="J24" s="16"/>
      <c r="K24" s="18"/>
      <c r="L24" s="15"/>
      <c r="M24" s="16"/>
      <c r="N24" s="16"/>
      <c r="O24" s="18">
        <v>1</v>
      </c>
      <c r="P24" s="196">
        <v>1</v>
      </c>
      <c r="Q24" s="197">
        <v>0</v>
      </c>
      <c r="R24" s="197">
        <v>1</v>
      </c>
      <c r="S24" s="18"/>
      <c r="T24" s="15"/>
      <c r="U24" s="16"/>
      <c r="V24" s="16"/>
      <c r="W24" s="18"/>
      <c r="X24" s="15"/>
      <c r="Y24" s="16"/>
      <c r="Z24" s="16"/>
      <c r="AA24" s="18"/>
      <c r="AB24" s="15"/>
      <c r="AC24" s="16"/>
      <c r="AD24" s="17"/>
      <c r="AE24" s="19">
        <f t="shared" si="0"/>
        <v>1</v>
      </c>
      <c r="AF24" s="20">
        <f t="shared" si="0"/>
        <v>1</v>
      </c>
      <c r="AG24" s="20">
        <f t="shared" si="0"/>
        <v>0</v>
      </c>
      <c r="AH24" s="21">
        <f t="shared" si="0"/>
        <v>1</v>
      </c>
    </row>
    <row r="25" spans="2:36" ht="21" thickBot="1" x14ac:dyDescent="0.3">
      <c r="B25" s="22" t="s">
        <v>32</v>
      </c>
      <c r="C25" s="23">
        <f>SUM(C9:C24)</f>
        <v>0</v>
      </c>
      <c r="D25" s="24">
        <f>SUM(D9:D24)</f>
        <v>0</v>
      </c>
      <c r="E25" s="24">
        <f>SUM(E9:E24)</f>
        <v>0</v>
      </c>
      <c r="F25" s="24">
        <f>SUM(F9:F24)</f>
        <v>0</v>
      </c>
      <c r="G25" s="23">
        <f t="shared" ref="G25:AH25" si="1">SUM(G9:G24)</f>
        <v>0</v>
      </c>
      <c r="H25" s="24">
        <f t="shared" si="1"/>
        <v>0</v>
      </c>
      <c r="I25" s="24">
        <f t="shared" si="1"/>
        <v>0</v>
      </c>
      <c r="J25" s="24">
        <f t="shared" si="1"/>
        <v>0</v>
      </c>
      <c r="K25" s="23">
        <f t="shared" si="1"/>
        <v>0</v>
      </c>
      <c r="L25" s="24">
        <f t="shared" si="1"/>
        <v>0</v>
      </c>
      <c r="M25" s="24">
        <f t="shared" si="1"/>
        <v>0</v>
      </c>
      <c r="N25" s="24">
        <f t="shared" si="1"/>
        <v>0</v>
      </c>
      <c r="O25" s="190">
        <f t="shared" si="1"/>
        <v>8</v>
      </c>
      <c r="P25" s="191">
        <f t="shared" si="1"/>
        <v>15</v>
      </c>
      <c r="Q25" s="191">
        <f t="shared" si="1"/>
        <v>1</v>
      </c>
      <c r="R25" s="191">
        <f t="shared" si="1"/>
        <v>14</v>
      </c>
      <c r="S25" s="23">
        <f t="shared" si="1"/>
        <v>0</v>
      </c>
      <c r="T25" s="24">
        <f t="shared" si="1"/>
        <v>0</v>
      </c>
      <c r="U25" s="24">
        <f t="shared" si="1"/>
        <v>0</v>
      </c>
      <c r="V25" s="24">
        <f t="shared" si="1"/>
        <v>0</v>
      </c>
      <c r="W25" s="23">
        <f t="shared" si="1"/>
        <v>0</v>
      </c>
      <c r="X25" s="24">
        <f t="shared" si="1"/>
        <v>0</v>
      </c>
      <c r="Y25" s="24">
        <f t="shared" si="1"/>
        <v>0</v>
      </c>
      <c r="Z25" s="24">
        <f t="shared" si="1"/>
        <v>0</v>
      </c>
      <c r="AA25" s="23">
        <f t="shared" si="1"/>
        <v>0</v>
      </c>
      <c r="AB25" s="24">
        <f t="shared" si="1"/>
        <v>0</v>
      </c>
      <c r="AC25" s="24">
        <f t="shared" si="1"/>
        <v>0</v>
      </c>
      <c r="AD25" s="25">
        <f t="shared" si="1"/>
        <v>0</v>
      </c>
      <c r="AE25" s="26">
        <f>SUM(AE9:AE24)</f>
        <v>8</v>
      </c>
      <c r="AF25" s="27">
        <f t="shared" si="1"/>
        <v>15</v>
      </c>
      <c r="AG25" s="27">
        <f t="shared" si="1"/>
        <v>1</v>
      </c>
      <c r="AH25" s="28">
        <f t="shared" si="1"/>
        <v>14</v>
      </c>
    </row>
  </sheetData>
  <mergeCells count="42">
    <mergeCell ref="B4:AH5"/>
    <mergeCell ref="C6:F6"/>
    <mergeCell ref="G6:J6"/>
    <mergeCell ref="K6:N6"/>
    <mergeCell ref="O6:R6"/>
    <mergeCell ref="S6:V6"/>
    <mergeCell ref="W6:Z6"/>
    <mergeCell ref="AA6:AD6"/>
    <mergeCell ref="AE6:AH6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Y7:Y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AF7:AF8"/>
    <mergeCell ref="AG7:AG8"/>
    <mergeCell ref="AH7:AH8"/>
    <mergeCell ref="Z7:Z8"/>
    <mergeCell ref="AA7:AA8"/>
    <mergeCell ref="AB7:AB8"/>
    <mergeCell ref="AC7:AC8"/>
    <mergeCell ref="AD7:AD8"/>
    <mergeCell ref="AE7:AE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"/>
  <sheetViews>
    <sheetView tabSelected="1" zoomScale="70" zoomScaleNormal="70" workbookViewId="0">
      <selection activeCell="E21" sqref="E21:F21"/>
    </sheetView>
  </sheetViews>
  <sheetFormatPr baseColWidth="10" defaultRowHeight="15" x14ac:dyDescent="0.25"/>
  <cols>
    <col min="1" max="1" width="36.28515625" style="198" customWidth="1"/>
    <col min="2" max="3" width="10.85546875" style="199" customWidth="1"/>
    <col min="4" max="4" width="12.5703125" style="199" customWidth="1"/>
    <col min="5" max="5" width="27.28515625" style="198" customWidth="1"/>
    <col min="6" max="6" width="11.85546875" style="199" customWidth="1"/>
    <col min="7" max="7" width="10.7109375" style="198" customWidth="1"/>
    <col min="8" max="16384" width="11.42578125" style="198"/>
  </cols>
  <sheetData>
    <row r="1" spans="1:23" ht="15.75" thickBot="1" x14ac:dyDescent="0.3"/>
    <row r="2" spans="1:23" ht="21.75" thickBot="1" x14ac:dyDescent="0.3">
      <c r="A2" s="237" t="s">
        <v>165</v>
      </c>
      <c r="B2" s="238"/>
      <c r="C2" s="238"/>
      <c r="D2" s="238"/>
      <c r="E2" s="238"/>
      <c r="F2" s="238"/>
      <c r="G2" s="238"/>
      <c r="H2" s="239"/>
    </row>
    <row r="3" spans="1:23" ht="19.5" thickBot="1" x14ac:dyDescent="0.3">
      <c r="A3" s="201" t="s">
        <v>135</v>
      </c>
      <c r="B3" s="205" t="s">
        <v>133</v>
      </c>
      <c r="C3" s="205" t="s">
        <v>134</v>
      </c>
      <c r="D3" s="202" t="s">
        <v>32</v>
      </c>
      <c r="E3" s="208" t="s">
        <v>138</v>
      </c>
      <c r="F3" s="205" t="s">
        <v>133</v>
      </c>
      <c r="G3" s="205" t="s">
        <v>134</v>
      </c>
      <c r="H3" s="202" t="s">
        <v>32</v>
      </c>
      <c r="I3" s="231" t="s">
        <v>166</v>
      </c>
      <c r="J3" s="232" t="s">
        <v>167</v>
      </c>
      <c r="K3" s="232" t="s">
        <v>169</v>
      </c>
      <c r="L3" s="233" t="s">
        <v>168</v>
      </c>
      <c r="M3" s="234" t="s">
        <v>116</v>
      </c>
      <c r="N3" s="234" t="s">
        <v>114</v>
      </c>
      <c r="O3" s="234" t="s">
        <v>113</v>
      </c>
      <c r="P3" s="234" t="s">
        <v>115</v>
      </c>
      <c r="Q3" s="234" t="s">
        <v>119</v>
      </c>
      <c r="R3" s="234" t="s">
        <v>120</v>
      </c>
      <c r="S3" s="234" t="s">
        <v>118</v>
      </c>
      <c r="T3" s="234" t="s">
        <v>121</v>
      </c>
      <c r="U3" s="234" t="s">
        <v>122</v>
      </c>
      <c r="V3" s="235" t="s">
        <v>117</v>
      </c>
      <c r="W3" s="230" t="s">
        <v>106</v>
      </c>
    </row>
    <row r="4" spans="1:23" x14ac:dyDescent="0.25">
      <c r="A4" s="210" t="s">
        <v>139</v>
      </c>
      <c r="B4" s="204">
        <v>0</v>
      </c>
      <c r="C4" s="204">
        <v>1</v>
      </c>
      <c r="D4" s="171">
        <f>B4+C4</f>
        <v>1</v>
      </c>
      <c r="E4" s="206" t="s">
        <v>140</v>
      </c>
      <c r="F4" s="203">
        <f>Q4</f>
        <v>1</v>
      </c>
      <c r="G4" s="203"/>
      <c r="H4" s="223">
        <f>F4+G4</f>
        <v>1</v>
      </c>
      <c r="I4" s="175"/>
      <c r="J4" s="175"/>
      <c r="K4" s="175"/>
      <c r="L4" s="175"/>
      <c r="M4" s="175"/>
      <c r="N4" s="175"/>
      <c r="O4" s="175"/>
      <c r="P4" s="175"/>
      <c r="Q4" s="175">
        <v>1</v>
      </c>
      <c r="R4" s="175"/>
      <c r="S4" s="175"/>
      <c r="T4" s="175"/>
      <c r="U4" s="175"/>
      <c r="V4" s="175"/>
    </row>
    <row r="5" spans="1:23" x14ac:dyDescent="0.25">
      <c r="A5" s="212" t="s">
        <v>76</v>
      </c>
      <c r="B5" s="175">
        <v>0</v>
      </c>
      <c r="C5" s="175">
        <v>0</v>
      </c>
      <c r="D5" s="171">
        <f t="shared" ref="D5:D19" si="0">B5+C5</f>
        <v>0</v>
      </c>
      <c r="E5" s="207" t="s">
        <v>142</v>
      </c>
      <c r="F5" s="200">
        <f>N5+R5</f>
        <v>2</v>
      </c>
      <c r="G5" s="200"/>
      <c r="H5" s="223">
        <f t="shared" ref="H5:H9" si="1">F5+G5</f>
        <v>2</v>
      </c>
      <c r="I5" s="175"/>
      <c r="J5" s="175"/>
      <c r="K5" s="175"/>
      <c r="L5" s="175"/>
      <c r="M5" s="175"/>
      <c r="N5" s="175">
        <v>1</v>
      </c>
      <c r="O5" s="175"/>
      <c r="P5" s="175"/>
      <c r="Q5" s="175"/>
      <c r="R5" s="175">
        <v>1</v>
      </c>
      <c r="S5" s="175"/>
      <c r="T5" s="175"/>
      <c r="U5" s="175"/>
      <c r="V5" s="175"/>
    </row>
    <row r="6" spans="1:23" x14ac:dyDescent="0.25">
      <c r="A6" s="212" t="s">
        <v>141</v>
      </c>
      <c r="B6" s="175">
        <v>0</v>
      </c>
      <c r="C6" s="175">
        <v>0</v>
      </c>
      <c r="D6" s="171">
        <f t="shared" si="0"/>
        <v>0</v>
      </c>
      <c r="E6" s="207" t="s">
        <v>144</v>
      </c>
      <c r="F6" s="200">
        <f>O6</f>
        <v>1</v>
      </c>
      <c r="G6" s="200"/>
      <c r="H6" s="223">
        <f t="shared" si="1"/>
        <v>1</v>
      </c>
      <c r="I6" s="175"/>
      <c r="J6" s="175"/>
      <c r="K6" s="175"/>
      <c r="L6" s="175"/>
      <c r="M6" s="175"/>
      <c r="N6" s="175"/>
      <c r="O6" s="175">
        <v>1</v>
      </c>
      <c r="P6" s="175"/>
      <c r="Q6" s="175"/>
      <c r="R6" s="175"/>
      <c r="S6" s="175"/>
      <c r="T6" s="175"/>
      <c r="U6" s="175"/>
      <c r="V6" s="175"/>
    </row>
    <row r="7" spans="1:23" x14ac:dyDescent="0.25">
      <c r="A7" s="212" t="s">
        <v>143</v>
      </c>
      <c r="B7" s="175">
        <v>0</v>
      </c>
      <c r="C7" s="175">
        <v>0</v>
      </c>
      <c r="D7" s="171">
        <f t="shared" si="0"/>
        <v>0</v>
      </c>
      <c r="E7" s="207" t="s">
        <v>145</v>
      </c>
      <c r="F7" s="200"/>
      <c r="G7" s="200"/>
      <c r="H7" s="223">
        <f t="shared" si="1"/>
        <v>0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1:23" x14ac:dyDescent="0.25">
      <c r="A8" s="212" t="s">
        <v>20</v>
      </c>
      <c r="B8" s="175">
        <v>0</v>
      </c>
      <c r="C8" s="175">
        <v>0</v>
      </c>
      <c r="D8" s="171">
        <f t="shared" si="0"/>
        <v>0</v>
      </c>
      <c r="E8" s="207" t="s">
        <v>146</v>
      </c>
      <c r="F8" s="200">
        <f>O8+P8+1+R8+V8+W8+2</f>
        <v>12</v>
      </c>
      <c r="G8" s="200">
        <f>M8+P8-1</f>
        <v>2</v>
      </c>
      <c r="H8" s="223">
        <f t="shared" si="1"/>
        <v>14</v>
      </c>
      <c r="I8" s="175"/>
      <c r="J8" s="175"/>
      <c r="K8" s="175"/>
      <c r="L8" s="175"/>
      <c r="M8" s="175">
        <v>2</v>
      </c>
      <c r="N8" s="175"/>
      <c r="O8" s="175">
        <v>1</v>
      </c>
      <c r="P8" s="175">
        <v>1</v>
      </c>
      <c r="Q8" s="175">
        <v>3</v>
      </c>
      <c r="R8" s="175">
        <v>3</v>
      </c>
      <c r="S8" s="175"/>
      <c r="T8" s="175"/>
      <c r="U8" s="175"/>
      <c r="V8" s="175">
        <v>3</v>
      </c>
      <c r="W8" s="198">
        <v>1</v>
      </c>
    </row>
    <row r="9" spans="1:23" ht="15.75" thickBot="1" x14ac:dyDescent="0.3">
      <c r="A9" s="212" t="s">
        <v>22</v>
      </c>
      <c r="B9" s="175">
        <v>0</v>
      </c>
      <c r="C9" s="175">
        <v>0</v>
      </c>
      <c r="D9" s="171">
        <f t="shared" si="0"/>
        <v>0</v>
      </c>
      <c r="E9" s="216" t="s">
        <v>147</v>
      </c>
      <c r="F9" s="214"/>
      <c r="G9" s="214">
        <f>O9+1+Q9+1</f>
        <v>4</v>
      </c>
      <c r="H9" s="223">
        <f t="shared" si="1"/>
        <v>4</v>
      </c>
      <c r="I9" s="175"/>
      <c r="J9" s="175"/>
      <c r="K9" s="175"/>
      <c r="L9" s="175"/>
      <c r="M9" s="175"/>
      <c r="N9" s="175"/>
      <c r="O9" s="175">
        <v>1</v>
      </c>
      <c r="P9" s="175">
        <v>2</v>
      </c>
      <c r="Q9" s="175">
        <v>1</v>
      </c>
      <c r="R9" s="175"/>
      <c r="S9" s="175"/>
      <c r="T9" s="175"/>
      <c r="U9" s="175"/>
      <c r="V9" s="175"/>
    </row>
    <row r="10" spans="1:23" ht="19.5" thickBot="1" x14ac:dyDescent="0.3">
      <c r="A10" s="212" t="s">
        <v>21</v>
      </c>
      <c r="B10" s="175">
        <v>2</v>
      </c>
      <c r="C10" s="175">
        <v>0</v>
      </c>
      <c r="D10" s="171">
        <f t="shared" si="0"/>
        <v>2</v>
      </c>
      <c r="F10" s="205">
        <f t="shared" ref="F10:G10" si="2">SUM(F4:F9)</f>
        <v>16</v>
      </c>
      <c r="G10" s="205">
        <f t="shared" si="2"/>
        <v>6</v>
      </c>
      <c r="H10" s="202">
        <f>SUM(H4:H9)</f>
        <v>22</v>
      </c>
    </row>
    <row r="11" spans="1:23" ht="15.75" thickBot="1" x14ac:dyDescent="0.3">
      <c r="A11" s="212" t="s">
        <v>77</v>
      </c>
      <c r="B11" s="175">
        <v>3</v>
      </c>
      <c r="C11" s="175">
        <v>0</v>
      </c>
      <c r="D11" s="171">
        <f t="shared" si="0"/>
        <v>3</v>
      </c>
      <c r="F11" s="198"/>
      <c r="H11" s="199"/>
    </row>
    <row r="12" spans="1:23" ht="30" x14ac:dyDescent="0.25">
      <c r="A12" s="212" t="s">
        <v>23</v>
      </c>
      <c r="B12" s="175">
        <v>3</v>
      </c>
      <c r="C12" s="175">
        <v>0</v>
      </c>
      <c r="D12" s="171">
        <f t="shared" si="0"/>
        <v>3</v>
      </c>
      <c r="E12" s="217" t="s">
        <v>148</v>
      </c>
      <c r="F12" s="215"/>
      <c r="G12" s="215"/>
      <c r="H12" s="172">
        <v>16</v>
      </c>
    </row>
    <row r="13" spans="1:23" x14ac:dyDescent="0.25">
      <c r="A13" s="212" t="s">
        <v>24</v>
      </c>
      <c r="B13" s="175">
        <v>1</v>
      </c>
      <c r="C13" s="175">
        <v>0</v>
      </c>
      <c r="D13" s="171">
        <f t="shared" si="0"/>
        <v>1</v>
      </c>
      <c r="E13" s="207" t="s">
        <v>137</v>
      </c>
      <c r="F13" s="200"/>
      <c r="G13" s="200"/>
      <c r="H13" s="171">
        <v>20</v>
      </c>
    </row>
    <row r="14" spans="1:23" x14ac:dyDescent="0.25">
      <c r="A14" s="212" t="s">
        <v>28</v>
      </c>
      <c r="B14" s="175">
        <v>1</v>
      </c>
      <c r="C14" s="175">
        <v>4</v>
      </c>
      <c r="D14" s="171">
        <f t="shared" si="0"/>
        <v>5</v>
      </c>
      <c r="E14" s="207" t="s">
        <v>150</v>
      </c>
      <c r="F14" s="200"/>
      <c r="G14" s="200"/>
      <c r="H14" s="171">
        <v>2</v>
      </c>
    </row>
    <row r="15" spans="1:23" x14ac:dyDescent="0.25">
      <c r="A15" s="212" t="s">
        <v>27</v>
      </c>
      <c r="B15" s="175">
        <v>0</v>
      </c>
      <c r="C15" s="175">
        <v>0</v>
      </c>
      <c r="D15" s="171">
        <f t="shared" si="0"/>
        <v>0</v>
      </c>
      <c r="E15" s="207" t="s">
        <v>151</v>
      </c>
      <c r="F15" s="200"/>
      <c r="G15" s="200"/>
      <c r="H15" s="171">
        <v>0</v>
      </c>
    </row>
    <row r="16" spans="1:23" x14ac:dyDescent="0.25">
      <c r="A16" s="212" t="s">
        <v>149</v>
      </c>
      <c r="B16" s="175">
        <v>2</v>
      </c>
      <c r="C16" s="175">
        <v>1</v>
      </c>
      <c r="D16" s="171">
        <f t="shared" si="0"/>
        <v>3</v>
      </c>
      <c r="E16" s="207" t="s">
        <v>152</v>
      </c>
      <c r="F16" s="200"/>
      <c r="G16" s="200"/>
      <c r="H16" s="171">
        <v>3</v>
      </c>
    </row>
    <row r="17" spans="1:17" ht="30.75" thickBot="1" x14ac:dyDescent="0.3">
      <c r="A17" s="212" t="s">
        <v>136</v>
      </c>
      <c r="B17" s="175">
        <v>4</v>
      </c>
      <c r="C17" s="175">
        <v>0</v>
      </c>
      <c r="D17" s="171">
        <f t="shared" si="0"/>
        <v>4</v>
      </c>
      <c r="E17" s="218" t="s">
        <v>154</v>
      </c>
      <c r="F17" s="214"/>
      <c r="G17" s="214"/>
      <c r="H17" s="173">
        <v>0</v>
      </c>
    </row>
    <row r="18" spans="1:17" x14ac:dyDescent="0.25">
      <c r="A18" s="212" t="s">
        <v>30</v>
      </c>
      <c r="B18" s="175">
        <v>0</v>
      </c>
      <c r="C18" s="175">
        <v>0</v>
      </c>
      <c r="D18" s="171">
        <f t="shared" si="0"/>
        <v>0</v>
      </c>
    </row>
    <row r="19" spans="1:17" ht="15.75" thickBot="1" x14ac:dyDescent="0.3">
      <c r="A19" s="213" t="s">
        <v>153</v>
      </c>
      <c r="B19" s="176">
        <v>0</v>
      </c>
      <c r="C19" s="176">
        <v>0</v>
      </c>
      <c r="D19" s="171">
        <f t="shared" si="0"/>
        <v>0</v>
      </c>
    </row>
    <row r="20" spans="1:17" ht="19.5" thickBot="1" x14ac:dyDescent="0.3">
      <c r="A20" s="201" t="s">
        <v>155</v>
      </c>
      <c r="B20" s="205">
        <f>SUM(B4:B19)</f>
        <v>16</v>
      </c>
      <c r="C20" s="205">
        <f t="shared" ref="C20:D20" si="3">SUM(C4:C19)</f>
        <v>6</v>
      </c>
      <c r="D20" s="202">
        <f t="shared" si="3"/>
        <v>22</v>
      </c>
    </row>
    <row r="21" spans="1:17" ht="15.75" thickBot="1" x14ac:dyDescent="0.3"/>
    <row r="22" spans="1:17" ht="19.5" thickBot="1" x14ac:dyDescent="0.3">
      <c r="A22" s="201" t="s">
        <v>156</v>
      </c>
      <c r="B22" s="201" t="s">
        <v>32</v>
      </c>
      <c r="C22" s="226" t="s">
        <v>166</v>
      </c>
      <c r="D22" s="227" t="s">
        <v>167</v>
      </c>
      <c r="E22" s="227" t="s">
        <v>169</v>
      </c>
      <c r="F22" s="228" t="s">
        <v>168</v>
      </c>
      <c r="G22" s="229" t="s">
        <v>116</v>
      </c>
      <c r="H22" s="229" t="s">
        <v>114</v>
      </c>
      <c r="I22" s="229" t="s">
        <v>113</v>
      </c>
      <c r="J22" s="229" t="s">
        <v>115</v>
      </c>
      <c r="K22" s="229" t="s">
        <v>119</v>
      </c>
      <c r="L22" s="229" t="s">
        <v>120</v>
      </c>
      <c r="M22" s="229" t="s">
        <v>118</v>
      </c>
      <c r="N22" s="229" t="s">
        <v>121</v>
      </c>
      <c r="O22" s="229" t="s">
        <v>122</v>
      </c>
      <c r="P22" s="230" t="s">
        <v>117</v>
      </c>
      <c r="Q22" s="230" t="s">
        <v>106</v>
      </c>
    </row>
    <row r="23" spans="1:17" x14ac:dyDescent="0.25">
      <c r="A23" s="210" t="s">
        <v>157</v>
      </c>
      <c r="B23" s="209">
        <f t="shared" ref="B23:B30" si="4">SUM(C23:Q23)</f>
        <v>6</v>
      </c>
      <c r="C23" s="210"/>
      <c r="D23" s="203"/>
      <c r="E23" s="203"/>
      <c r="F23" s="203"/>
      <c r="G23" s="203"/>
      <c r="H23" s="203"/>
      <c r="I23" s="203">
        <v>3</v>
      </c>
      <c r="J23" s="203">
        <v>1</v>
      </c>
      <c r="K23" s="203"/>
      <c r="L23" s="203"/>
      <c r="M23" s="203"/>
      <c r="N23" s="203"/>
      <c r="O23" s="203"/>
      <c r="P23" s="225">
        <v>2</v>
      </c>
      <c r="Q23" s="225"/>
    </row>
    <row r="24" spans="1:17" x14ac:dyDescent="0.25">
      <c r="A24" s="212" t="s">
        <v>158</v>
      </c>
      <c r="B24" s="209">
        <f t="shared" si="4"/>
        <v>0</v>
      </c>
      <c r="C24" s="212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20"/>
      <c r="Q24" s="220"/>
    </row>
    <row r="25" spans="1:17" x14ac:dyDescent="0.25">
      <c r="A25" s="212" t="s">
        <v>159</v>
      </c>
      <c r="B25" s="209">
        <f t="shared" si="4"/>
        <v>2</v>
      </c>
      <c r="C25" s="212"/>
      <c r="D25" s="200"/>
      <c r="E25" s="200"/>
      <c r="F25" s="200"/>
      <c r="G25" s="200">
        <v>2</v>
      </c>
      <c r="H25" s="200"/>
      <c r="I25" s="200"/>
      <c r="J25" s="200"/>
      <c r="K25" s="200"/>
      <c r="L25" s="200"/>
      <c r="M25" s="200"/>
      <c r="N25" s="200"/>
      <c r="O25" s="200"/>
      <c r="P25" s="220"/>
      <c r="Q25" s="220"/>
    </row>
    <row r="26" spans="1:17" x14ac:dyDescent="0.25">
      <c r="A26" s="212" t="s">
        <v>160</v>
      </c>
      <c r="B26" s="209">
        <f t="shared" si="4"/>
        <v>1</v>
      </c>
      <c r="C26" s="212"/>
      <c r="D26" s="200"/>
      <c r="E26" s="200"/>
      <c r="F26" s="200"/>
      <c r="G26" s="200"/>
      <c r="H26" s="200"/>
      <c r="I26" s="200"/>
      <c r="J26" s="200">
        <v>1</v>
      </c>
      <c r="K26" s="200"/>
      <c r="L26" s="200"/>
      <c r="M26" s="200"/>
      <c r="N26" s="200"/>
      <c r="O26" s="200"/>
      <c r="P26" s="220"/>
      <c r="Q26" s="220"/>
    </row>
    <row r="27" spans="1:17" x14ac:dyDescent="0.25">
      <c r="A27" s="212" t="s">
        <v>161</v>
      </c>
      <c r="B27" s="209">
        <f t="shared" si="4"/>
        <v>5</v>
      </c>
      <c r="C27" s="212"/>
      <c r="D27" s="200"/>
      <c r="E27" s="200"/>
      <c r="F27" s="200"/>
      <c r="G27" s="200"/>
      <c r="H27" s="200"/>
      <c r="I27" s="200"/>
      <c r="J27" s="200"/>
      <c r="K27" s="200">
        <v>5</v>
      </c>
      <c r="L27" s="200"/>
      <c r="M27" s="200"/>
      <c r="N27" s="200"/>
      <c r="O27" s="200"/>
      <c r="P27" s="220"/>
      <c r="Q27" s="220"/>
    </row>
    <row r="28" spans="1:17" x14ac:dyDescent="0.25">
      <c r="A28" s="212" t="s">
        <v>162</v>
      </c>
      <c r="B28" s="209">
        <f t="shared" si="4"/>
        <v>0</v>
      </c>
      <c r="C28" s="212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20"/>
      <c r="Q28" s="220"/>
    </row>
    <row r="29" spans="1:17" x14ac:dyDescent="0.25">
      <c r="A29" s="212" t="s">
        <v>163</v>
      </c>
      <c r="B29" s="209">
        <f t="shared" si="4"/>
        <v>6</v>
      </c>
      <c r="C29" s="212"/>
      <c r="D29" s="200"/>
      <c r="E29" s="200"/>
      <c r="F29" s="200"/>
      <c r="G29" s="200"/>
      <c r="H29" s="200">
        <v>1</v>
      </c>
      <c r="I29" s="200"/>
      <c r="J29" s="200"/>
      <c r="K29" s="200"/>
      <c r="L29" s="200">
        <v>4</v>
      </c>
      <c r="M29" s="200"/>
      <c r="N29" s="200"/>
      <c r="O29" s="200"/>
      <c r="P29" s="220">
        <v>1</v>
      </c>
      <c r="Q29" s="220"/>
    </row>
    <row r="30" spans="1:17" ht="15.75" thickBot="1" x14ac:dyDescent="0.3">
      <c r="A30" s="213" t="s">
        <v>164</v>
      </c>
      <c r="B30" s="209">
        <f t="shared" si="4"/>
        <v>2</v>
      </c>
      <c r="C30" s="213"/>
      <c r="D30" s="214"/>
      <c r="E30" s="214"/>
      <c r="F30" s="214"/>
      <c r="G30" s="214"/>
      <c r="H30" s="214"/>
      <c r="I30" s="214"/>
      <c r="J30" s="214">
        <v>1</v>
      </c>
      <c r="K30" s="214"/>
      <c r="L30" s="214"/>
      <c r="M30" s="214"/>
      <c r="N30" s="214"/>
      <c r="O30" s="214"/>
      <c r="P30" s="222"/>
      <c r="Q30" s="222">
        <v>1</v>
      </c>
    </row>
    <row r="31" spans="1:17" x14ac:dyDescent="0.25">
      <c r="B31" s="199">
        <f>SUM(B23:B30)</f>
        <v>22</v>
      </c>
    </row>
  </sheetData>
  <mergeCells count="1">
    <mergeCell ref="A2:H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9"/>
  <sheetViews>
    <sheetView zoomScale="70" zoomScaleNormal="70" workbookViewId="0">
      <selection activeCell="S23" sqref="S23"/>
    </sheetView>
  </sheetViews>
  <sheetFormatPr baseColWidth="10" defaultColWidth="11.42578125" defaultRowHeight="15" x14ac:dyDescent="0.25"/>
  <cols>
    <col min="1" max="1" width="2.140625" customWidth="1"/>
    <col min="2" max="2" width="2.42578125" customWidth="1"/>
    <col min="3" max="3" width="17.5703125" customWidth="1"/>
    <col min="4" max="4" width="12.140625" customWidth="1"/>
    <col min="5" max="5" width="11.28515625" customWidth="1"/>
    <col min="6" max="7" width="12.140625" customWidth="1"/>
    <col min="8" max="8" width="12" customWidth="1"/>
    <col min="9" max="9" width="11.85546875" customWidth="1"/>
    <col min="10" max="10" width="13.85546875" customWidth="1"/>
    <col min="11" max="11" width="16.140625" customWidth="1"/>
    <col min="12" max="12" width="14.5703125" customWidth="1"/>
    <col min="13" max="13" width="14.7109375" customWidth="1"/>
    <col min="14" max="14" width="14" customWidth="1"/>
    <col min="15" max="15" width="13.42578125" customWidth="1"/>
    <col min="16" max="16" width="14.7109375" customWidth="1"/>
    <col min="17" max="17" width="13.85546875" customWidth="1"/>
    <col min="18" max="18" width="13" customWidth="1"/>
    <col min="19" max="19" width="15.140625" customWidth="1"/>
    <col min="20" max="20" width="13" customWidth="1"/>
  </cols>
  <sheetData>
    <row r="2" spans="3:20" ht="9.75" customHeight="1" thickBot="1" x14ac:dyDescent="0.3"/>
    <row r="3" spans="3:20" ht="27.75" customHeight="1" thickBot="1" x14ac:dyDescent="0.3">
      <c r="C3" s="280" t="s">
        <v>33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2"/>
    </row>
    <row r="4" spans="3:20" ht="19.5" customHeight="1" thickBot="1" x14ac:dyDescent="0.3">
      <c r="C4" s="283" t="s">
        <v>34</v>
      </c>
      <c r="D4" s="286" t="s">
        <v>35</v>
      </c>
      <c r="E4" s="287"/>
      <c r="F4" s="287"/>
      <c r="G4" s="287"/>
      <c r="H4" s="287"/>
      <c r="I4" s="287"/>
      <c r="J4" s="288" t="s">
        <v>36</v>
      </c>
      <c r="K4" s="289"/>
      <c r="L4" s="289"/>
      <c r="M4" s="289"/>
      <c r="N4" s="289"/>
      <c r="O4" s="289"/>
      <c r="P4" s="289"/>
      <c r="Q4" s="289"/>
      <c r="R4" s="289"/>
      <c r="S4" s="289"/>
      <c r="T4" s="290"/>
    </row>
    <row r="5" spans="3:20" ht="48.75" customHeight="1" x14ac:dyDescent="0.25">
      <c r="C5" s="284"/>
      <c r="D5" s="101" t="s">
        <v>37</v>
      </c>
      <c r="E5" s="102" t="s">
        <v>38</v>
      </c>
      <c r="F5" s="102" t="s">
        <v>39</v>
      </c>
      <c r="G5" s="102" t="s">
        <v>40</v>
      </c>
      <c r="H5" s="102" t="s">
        <v>41</v>
      </c>
      <c r="I5" s="103" t="s">
        <v>42</v>
      </c>
      <c r="J5" s="104" t="s">
        <v>43</v>
      </c>
      <c r="K5" s="105" t="s">
        <v>44</v>
      </c>
      <c r="L5" s="105" t="s">
        <v>39</v>
      </c>
      <c r="M5" s="105" t="s">
        <v>43</v>
      </c>
      <c r="N5" s="106" t="s">
        <v>44</v>
      </c>
      <c r="O5" s="105" t="s">
        <v>39</v>
      </c>
      <c r="P5" s="107" t="s">
        <v>43</v>
      </c>
      <c r="Q5" s="108" t="s">
        <v>44</v>
      </c>
      <c r="R5" s="108" t="s">
        <v>39</v>
      </c>
      <c r="S5" s="108" t="s">
        <v>43</v>
      </c>
      <c r="T5" s="159" t="s">
        <v>44</v>
      </c>
    </row>
    <row r="6" spans="3:20" x14ac:dyDescent="0.25">
      <c r="C6" s="284"/>
      <c r="D6" s="109" t="s">
        <v>45</v>
      </c>
      <c r="E6" s="110" t="s">
        <v>46</v>
      </c>
      <c r="F6" s="110" t="s">
        <v>47</v>
      </c>
      <c r="G6" s="110" t="s">
        <v>48</v>
      </c>
      <c r="H6" s="110" t="s">
        <v>49</v>
      </c>
      <c r="I6" s="111" t="s">
        <v>50</v>
      </c>
      <c r="J6" s="112" t="s">
        <v>51</v>
      </c>
      <c r="K6" s="113" t="s">
        <v>52</v>
      </c>
      <c r="L6" s="113" t="s">
        <v>53</v>
      </c>
      <c r="M6" s="113" t="s">
        <v>54</v>
      </c>
      <c r="N6" s="114" t="s">
        <v>55</v>
      </c>
      <c r="O6" s="113" t="s">
        <v>56</v>
      </c>
      <c r="P6" s="115" t="s">
        <v>57</v>
      </c>
      <c r="Q6" s="116" t="s">
        <v>58</v>
      </c>
      <c r="R6" s="116" t="s">
        <v>59</v>
      </c>
      <c r="S6" s="116" t="s">
        <v>60</v>
      </c>
      <c r="T6" s="168" t="s">
        <v>61</v>
      </c>
    </row>
    <row r="7" spans="3:20" ht="45.75" customHeight="1" thickBot="1" x14ac:dyDescent="0.3">
      <c r="C7" s="285"/>
      <c r="D7" s="117" t="s">
        <v>62</v>
      </c>
      <c r="E7" s="118" t="s">
        <v>63</v>
      </c>
      <c r="F7" s="118" t="s">
        <v>64</v>
      </c>
      <c r="G7" s="118" t="s">
        <v>65</v>
      </c>
      <c r="H7" s="118" t="s">
        <v>66</v>
      </c>
      <c r="I7" s="119" t="s">
        <v>63</v>
      </c>
      <c r="J7" s="120" t="s">
        <v>63</v>
      </c>
      <c r="K7" s="121" t="s">
        <v>67</v>
      </c>
      <c r="L7" s="121" t="s">
        <v>65</v>
      </c>
      <c r="M7" s="121" t="s">
        <v>63</v>
      </c>
      <c r="N7" s="122" t="s">
        <v>68</v>
      </c>
      <c r="O7" s="121" t="s">
        <v>69</v>
      </c>
      <c r="P7" s="123" t="s">
        <v>70</v>
      </c>
      <c r="Q7" s="124" t="s">
        <v>71</v>
      </c>
      <c r="R7" s="124" t="s">
        <v>72</v>
      </c>
      <c r="S7" s="124" t="s">
        <v>73</v>
      </c>
      <c r="T7" s="169" t="s">
        <v>74</v>
      </c>
    </row>
    <row r="8" spans="3:20" x14ac:dyDescent="0.25">
      <c r="C8" s="170" t="s">
        <v>75</v>
      </c>
      <c r="D8" s="125">
        <v>0</v>
      </c>
      <c r="E8" s="126">
        <v>0</v>
      </c>
      <c r="F8" s="126">
        <v>0</v>
      </c>
      <c r="G8" s="126">
        <v>0</v>
      </c>
      <c r="H8" s="126">
        <v>0</v>
      </c>
      <c r="I8" s="127">
        <v>0</v>
      </c>
      <c r="J8" s="128">
        <v>1</v>
      </c>
      <c r="K8" s="129">
        <v>0</v>
      </c>
      <c r="L8" s="129">
        <v>0</v>
      </c>
      <c r="M8" s="130">
        <v>0</v>
      </c>
      <c r="N8" s="130">
        <v>0</v>
      </c>
      <c r="O8" s="131">
        <v>0</v>
      </c>
      <c r="P8" s="131">
        <v>0</v>
      </c>
      <c r="Q8" s="132">
        <v>0</v>
      </c>
      <c r="R8" s="174">
        <v>0</v>
      </c>
      <c r="S8" s="174">
        <v>0</v>
      </c>
      <c r="T8" s="172">
        <v>0</v>
      </c>
    </row>
    <row r="9" spans="3:20" ht="25.5" x14ac:dyDescent="0.25">
      <c r="C9" s="133" t="s">
        <v>76</v>
      </c>
      <c r="D9" s="134">
        <v>3</v>
      </c>
      <c r="E9" s="135">
        <v>0</v>
      </c>
      <c r="F9" s="135">
        <v>1</v>
      </c>
      <c r="G9" s="135">
        <v>1</v>
      </c>
      <c r="H9" s="135">
        <v>3</v>
      </c>
      <c r="I9" s="136">
        <v>1</v>
      </c>
      <c r="J9" s="134">
        <v>2</v>
      </c>
      <c r="K9" s="135">
        <v>2</v>
      </c>
      <c r="L9" s="137">
        <v>2</v>
      </c>
      <c r="M9" s="137">
        <v>3</v>
      </c>
      <c r="N9" s="137">
        <v>4</v>
      </c>
      <c r="O9" s="138">
        <v>0</v>
      </c>
      <c r="P9" s="138">
        <v>0</v>
      </c>
      <c r="Q9" s="139">
        <v>0</v>
      </c>
      <c r="R9" s="175">
        <v>0</v>
      </c>
      <c r="S9" s="175">
        <v>0</v>
      </c>
      <c r="T9" s="171">
        <v>2</v>
      </c>
    </row>
    <row r="10" spans="3:20" x14ac:dyDescent="0.25">
      <c r="C10" s="133" t="s">
        <v>19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4">
        <v>0</v>
      </c>
      <c r="K10" s="135">
        <v>0</v>
      </c>
      <c r="L10" s="137">
        <v>0</v>
      </c>
      <c r="M10" s="137">
        <v>0</v>
      </c>
      <c r="N10" s="137">
        <v>0</v>
      </c>
      <c r="O10" s="138">
        <v>0</v>
      </c>
      <c r="P10" s="138">
        <v>0</v>
      </c>
      <c r="Q10" s="139">
        <v>0</v>
      </c>
      <c r="R10" s="175">
        <v>0</v>
      </c>
      <c r="S10" s="175">
        <v>0</v>
      </c>
      <c r="T10" s="171">
        <v>1</v>
      </c>
    </row>
    <row r="11" spans="3:20" ht="24.75" customHeight="1" x14ac:dyDescent="0.25">
      <c r="C11" s="133" t="s">
        <v>18</v>
      </c>
      <c r="D11" s="134">
        <v>0</v>
      </c>
      <c r="E11" s="135">
        <v>0</v>
      </c>
      <c r="F11" s="135">
        <v>0</v>
      </c>
      <c r="G11" s="135">
        <v>0</v>
      </c>
      <c r="H11" s="135">
        <v>0</v>
      </c>
      <c r="I11" s="136">
        <v>0</v>
      </c>
      <c r="J11" s="134">
        <v>0</v>
      </c>
      <c r="K11" s="135">
        <v>0</v>
      </c>
      <c r="L11" s="137">
        <v>0</v>
      </c>
      <c r="M11" s="137">
        <v>0</v>
      </c>
      <c r="N11" s="137">
        <v>0</v>
      </c>
      <c r="O11" s="138">
        <v>0</v>
      </c>
      <c r="P11" s="138">
        <v>0</v>
      </c>
      <c r="Q11" s="139">
        <v>0</v>
      </c>
      <c r="R11" s="175">
        <v>0</v>
      </c>
      <c r="S11" s="175">
        <v>0</v>
      </c>
      <c r="T11" s="171">
        <v>1</v>
      </c>
    </row>
    <row r="12" spans="3:20" x14ac:dyDescent="0.25">
      <c r="C12" s="140" t="s">
        <v>24</v>
      </c>
      <c r="D12" s="141">
        <v>1</v>
      </c>
      <c r="E12" s="137">
        <v>0</v>
      </c>
      <c r="F12" s="137">
        <v>1</v>
      </c>
      <c r="G12" s="137">
        <v>0</v>
      </c>
      <c r="H12" s="137">
        <v>0</v>
      </c>
      <c r="I12" s="142">
        <v>0</v>
      </c>
      <c r="J12" s="141">
        <v>1</v>
      </c>
      <c r="K12" s="137">
        <v>0</v>
      </c>
      <c r="L12" s="137">
        <v>0</v>
      </c>
      <c r="M12" s="137">
        <v>0</v>
      </c>
      <c r="N12" s="137">
        <v>0</v>
      </c>
      <c r="O12" s="138">
        <v>0</v>
      </c>
      <c r="P12" s="138">
        <v>0</v>
      </c>
      <c r="Q12" s="139">
        <v>0</v>
      </c>
      <c r="R12" s="175">
        <v>0</v>
      </c>
      <c r="S12" s="175">
        <v>0</v>
      </c>
      <c r="T12" s="171">
        <v>1</v>
      </c>
    </row>
    <row r="13" spans="3:20" ht="25.5" x14ac:dyDescent="0.25">
      <c r="C13" s="140" t="s">
        <v>77</v>
      </c>
      <c r="D13" s="141">
        <v>0</v>
      </c>
      <c r="E13" s="137">
        <v>0</v>
      </c>
      <c r="F13" s="137">
        <v>0</v>
      </c>
      <c r="G13" s="137">
        <v>0</v>
      </c>
      <c r="H13" s="137">
        <v>0</v>
      </c>
      <c r="I13" s="142">
        <v>1</v>
      </c>
      <c r="J13" s="141">
        <v>0</v>
      </c>
      <c r="K13" s="137">
        <v>1</v>
      </c>
      <c r="L13" s="137">
        <v>0</v>
      </c>
      <c r="M13" s="137">
        <v>0</v>
      </c>
      <c r="N13" s="137">
        <v>0</v>
      </c>
      <c r="O13" s="138">
        <v>0</v>
      </c>
      <c r="P13" s="138">
        <v>0</v>
      </c>
      <c r="Q13" s="139">
        <v>0</v>
      </c>
      <c r="R13" s="175">
        <v>0</v>
      </c>
      <c r="S13" s="175">
        <v>0</v>
      </c>
      <c r="T13" s="171">
        <v>0</v>
      </c>
    </row>
    <row r="14" spans="3:20" ht="24" x14ac:dyDescent="0.25">
      <c r="C14" s="143" t="s">
        <v>78</v>
      </c>
      <c r="D14" s="141">
        <v>0</v>
      </c>
      <c r="E14" s="137">
        <v>0</v>
      </c>
      <c r="F14" s="137">
        <v>2</v>
      </c>
      <c r="G14" s="137">
        <v>0</v>
      </c>
      <c r="H14" s="137">
        <v>0</v>
      </c>
      <c r="I14" s="142">
        <v>0</v>
      </c>
      <c r="J14" s="141">
        <v>0</v>
      </c>
      <c r="K14" s="137">
        <v>0</v>
      </c>
      <c r="L14" s="137">
        <v>0</v>
      </c>
      <c r="M14" s="137">
        <v>0</v>
      </c>
      <c r="N14" s="137">
        <v>0</v>
      </c>
      <c r="O14" s="138">
        <v>0</v>
      </c>
      <c r="P14" s="138">
        <v>0</v>
      </c>
      <c r="Q14" s="139">
        <v>0</v>
      </c>
      <c r="R14" s="175">
        <v>0</v>
      </c>
      <c r="S14" s="175">
        <v>0</v>
      </c>
      <c r="T14" s="171">
        <v>0</v>
      </c>
    </row>
    <row r="15" spans="3:20" ht="25.5" x14ac:dyDescent="0.25">
      <c r="C15" s="140" t="s">
        <v>21</v>
      </c>
      <c r="D15" s="141">
        <v>2</v>
      </c>
      <c r="E15" s="137">
        <v>0</v>
      </c>
      <c r="F15" s="137">
        <v>0</v>
      </c>
      <c r="G15" s="137">
        <v>0</v>
      </c>
      <c r="H15" s="137">
        <v>0</v>
      </c>
      <c r="I15" s="142">
        <v>0</v>
      </c>
      <c r="J15" s="141">
        <v>0</v>
      </c>
      <c r="K15" s="137">
        <v>0</v>
      </c>
      <c r="L15" s="137">
        <v>0</v>
      </c>
      <c r="M15" s="137">
        <v>0</v>
      </c>
      <c r="N15" s="137">
        <v>0</v>
      </c>
      <c r="O15" s="138">
        <v>0</v>
      </c>
      <c r="P15" s="138">
        <v>0</v>
      </c>
      <c r="Q15" s="139">
        <v>0</v>
      </c>
      <c r="R15" s="175">
        <v>0</v>
      </c>
      <c r="S15" s="175">
        <v>0</v>
      </c>
      <c r="T15" s="171">
        <v>1</v>
      </c>
    </row>
    <row r="16" spans="3:20" ht="27" customHeight="1" x14ac:dyDescent="0.25">
      <c r="C16" s="140" t="s">
        <v>28</v>
      </c>
      <c r="D16" s="141">
        <v>0</v>
      </c>
      <c r="E16" s="137">
        <v>1</v>
      </c>
      <c r="F16" s="137">
        <v>0</v>
      </c>
      <c r="G16" s="137">
        <v>0</v>
      </c>
      <c r="H16" s="137">
        <v>0</v>
      </c>
      <c r="I16" s="142">
        <v>0</v>
      </c>
      <c r="J16" s="141">
        <v>0</v>
      </c>
      <c r="K16" s="137">
        <v>0</v>
      </c>
      <c r="L16" s="137">
        <v>0</v>
      </c>
      <c r="M16" s="137">
        <v>0</v>
      </c>
      <c r="N16" s="137">
        <v>0</v>
      </c>
      <c r="O16" s="138">
        <v>0</v>
      </c>
      <c r="P16" s="138">
        <v>0</v>
      </c>
      <c r="Q16" s="139">
        <v>1</v>
      </c>
      <c r="R16" s="175">
        <v>0</v>
      </c>
      <c r="S16" s="175">
        <v>0</v>
      </c>
      <c r="T16" s="171">
        <v>0</v>
      </c>
    </row>
    <row r="17" spans="3:20" ht="25.5" x14ac:dyDescent="0.25">
      <c r="C17" s="140" t="s">
        <v>27</v>
      </c>
      <c r="D17" s="141">
        <v>0</v>
      </c>
      <c r="E17" s="137">
        <v>0</v>
      </c>
      <c r="F17" s="137">
        <v>0</v>
      </c>
      <c r="G17" s="137">
        <v>0</v>
      </c>
      <c r="H17" s="137">
        <v>0</v>
      </c>
      <c r="I17" s="142">
        <v>0</v>
      </c>
      <c r="J17" s="141">
        <v>0</v>
      </c>
      <c r="K17" s="137">
        <v>1</v>
      </c>
      <c r="L17" s="137">
        <v>0</v>
      </c>
      <c r="M17" s="137">
        <v>1</v>
      </c>
      <c r="N17" s="137">
        <v>0</v>
      </c>
      <c r="O17" s="138">
        <v>0</v>
      </c>
      <c r="P17" s="138">
        <v>0</v>
      </c>
      <c r="Q17" s="139">
        <v>0</v>
      </c>
      <c r="R17" s="175">
        <v>0</v>
      </c>
      <c r="S17" s="175">
        <v>0</v>
      </c>
      <c r="T17" s="171">
        <v>0</v>
      </c>
    </row>
    <row r="18" spans="3:20" ht="39" thickBot="1" x14ac:dyDescent="0.3">
      <c r="C18" s="144" t="s">
        <v>79</v>
      </c>
      <c r="D18" s="145">
        <v>2</v>
      </c>
      <c r="E18" s="146">
        <v>1</v>
      </c>
      <c r="F18" s="146">
        <v>1</v>
      </c>
      <c r="G18" s="146">
        <v>0</v>
      </c>
      <c r="H18" s="146">
        <v>0</v>
      </c>
      <c r="I18" s="147">
        <v>2</v>
      </c>
      <c r="J18" s="145">
        <v>2</v>
      </c>
      <c r="K18" s="146">
        <v>0</v>
      </c>
      <c r="L18" s="146">
        <v>0</v>
      </c>
      <c r="M18" s="146">
        <v>0</v>
      </c>
      <c r="N18" s="146">
        <v>0</v>
      </c>
      <c r="O18" s="148">
        <v>0</v>
      </c>
      <c r="P18" s="148">
        <v>0</v>
      </c>
      <c r="Q18" s="149">
        <v>0</v>
      </c>
      <c r="R18" s="176">
        <v>0</v>
      </c>
      <c r="S18" s="176">
        <v>0</v>
      </c>
      <c r="T18" s="173">
        <v>0</v>
      </c>
    </row>
    <row r="19" spans="3:20" ht="15.75" thickBot="1" x14ac:dyDescent="0.3">
      <c r="C19" s="150" t="s">
        <v>32</v>
      </c>
      <c r="D19" s="151">
        <v>8</v>
      </c>
      <c r="E19" s="152">
        <v>2</v>
      </c>
      <c r="F19" s="152">
        <v>5</v>
      </c>
      <c r="G19" s="152">
        <v>1</v>
      </c>
      <c r="H19" s="152">
        <v>3</v>
      </c>
      <c r="I19" s="153">
        <v>4</v>
      </c>
      <c r="J19" s="165">
        <v>6</v>
      </c>
      <c r="K19" s="166">
        <v>4</v>
      </c>
      <c r="L19" s="166">
        <v>2</v>
      </c>
      <c r="M19" s="167">
        <v>4</v>
      </c>
      <c r="N19" s="155">
        <v>4</v>
      </c>
      <c r="O19" s="154">
        <v>0</v>
      </c>
      <c r="P19" s="155">
        <v>0</v>
      </c>
      <c r="Q19" s="152">
        <v>1</v>
      </c>
      <c r="R19" s="154">
        <v>0</v>
      </c>
      <c r="S19" s="155">
        <v>0</v>
      </c>
      <c r="T19" s="156">
        <f>SUM(T8:T18)</f>
        <v>6</v>
      </c>
    </row>
    <row r="27" spans="3:20" ht="15.75" thickBot="1" x14ac:dyDescent="0.3"/>
    <row r="28" spans="3:20" ht="15.75" thickBot="1" x14ac:dyDescent="0.3">
      <c r="D28" s="157" t="s">
        <v>80</v>
      </c>
      <c r="E28" s="158" t="s">
        <v>81</v>
      </c>
      <c r="F28" s="158" t="s">
        <v>82</v>
      </c>
      <c r="G28" s="158" t="s">
        <v>83</v>
      </c>
      <c r="H28" s="158" t="s">
        <v>84</v>
      </c>
      <c r="I28" s="158" t="s">
        <v>85</v>
      </c>
      <c r="J28" s="106" t="s">
        <v>86</v>
      </c>
      <c r="K28" s="105" t="s">
        <v>87</v>
      </c>
      <c r="L28" s="159" t="s">
        <v>82</v>
      </c>
      <c r="M28" s="159" t="s">
        <v>83</v>
      </c>
      <c r="N28" s="106" t="s">
        <v>88</v>
      </c>
      <c r="O28" s="105" t="s">
        <v>85</v>
      </c>
      <c r="P28" s="159" t="s">
        <v>80</v>
      </c>
      <c r="Q28" s="160" t="s">
        <v>89</v>
      </c>
      <c r="R28" s="160" t="s">
        <v>90</v>
      </c>
      <c r="S28" s="178" t="s">
        <v>80</v>
      </c>
      <c r="T28" s="160" t="s">
        <v>89</v>
      </c>
    </row>
    <row r="29" spans="3:20" ht="15.75" thickBot="1" x14ac:dyDescent="0.3">
      <c r="D29" s="161">
        <v>8</v>
      </c>
      <c r="E29" s="162">
        <v>2</v>
      </c>
      <c r="F29" s="162">
        <v>5</v>
      </c>
      <c r="G29" s="162">
        <v>1</v>
      </c>
      <c r="H29" s="162">
        <v>3</v>
      </c>
      <c r="I29" s="162">
        <v>4</v>
      </c>
      <c r="J29" s="162">
        <v>6</v>
      </c>
      <c r="K29" s="162">
        <v>4</v>
      </c>
      <c r="L29" s="163">
        <v>2</v>
      </c>
      <c r="M29" s="163">
        <v>4</v>
      </c>
      <c r="N29" s="164">
        <v>4</v>
      </c>
      <c r="O29" s="164">
        <v>0</v>
      </c>
      <c r="P29" s="177">
        <v>0</v>
      </c>
      <c r="Q29" s="179">
        <v>1</v>
      </c>
      <c r="R29" s="179">
        <v>0</v>
      </c>
      <c r="S29" s="179">
        <v>0</v>
      </c>
      <c r="T29" s="180">
        <v>6</v>
      </c>
    </row>
  </sheetData>
  <mergeCells count="4">
    <mergeCell ref="C3:T3"/>
    <mergeCell ref="C4:C7"/>
    <mergeCell ref="D4:I4"/>
    <mergeCell ref="J4:T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34"/>
  <sheetViews>
    <sheetView zoomScaleNormal="100" workbookViewId="0">
      <selection activeCell="I27" sqref="I27"/>
    </sheetView>
  </sheetViews>
  <sheetFormatPr baseColWidth="10" defaultColWidth="11.42578125" defaultRowHeight="15" x14ac:dyDescent="0.25"/>
  <cols>
    <col min="1" max="1" width="6.140625" customWidth="1"/>
    <col min="3" max="44" width="7.7109375" customWidth="1"/>
    <col min="294" max="294" width="6.140625" customWidth="1"/>
    <col min="550" max="550" width="6.140625" customWidth="1"/>
    <col min="806" max="806" width="6.140625" customWidth="1"/>
    <col min="1062" max="1062" width="6.140625" customWidth="1"/>
    <col min="1318" max="1318" width="6.140625" customWidth="1"/>
    <col min="1574" max="1574" width="6.140625" customWidth="1"/>
    <col min="1830" max="1830" width="6.140625" customWidth="1"/>
    <col min="2086" max="2086" width="6.140625" customWidth="1"/>
    <col min="2342" max="2342" width="6.140625" customWidth="1"/>
    <col min="2598" max="2598" width="6.140625" customWidth="1"/>
    <col min="2854" max="2854" width="6.140625" customWidth="1"/>
    <col min="3110" max="3110" width="6.140625" customWidth="1"/>
    <col min="3366" max="3366" width="6.140625" customWidth="1"/>
    <col min="3622" max="3622" width="6.140625" customWidth="1"/>
    <col min="3878" max="3878" width="6.140625" customWidth="1"/>
    <col min="4134" max="4134" width="6.140625" customWidth="1"/>
    <col min="4390" max="4390" width="6.140625" customWidth="1"/>
    <col min="4646" max="4646" width="6.140625" customWidth="1"/>
    <col min="4902" max="4902" width="6.140625" customWidth="1"/>
    <col min="5158" max="5158" width="6.140625" customWidth="1"/>
    <col min="5414" max="5414" width="6.140625" customWidth="1"/>
    <col min="5670" max="5670" width="6.140625" customWidth="1"/>
    <col min="5926" max="5926" width="6.140625" customWidth="1"/>
    <col min="6182" max="6182" width="6.140625" customWidth="1"/>
    <col min="6438" max="6438" width="6.140625" customWidth="1"/>
    <col min="6694" max="6694" width="6.140625" customWidth="1"/>
    <col min="6950" max="6950" width="6.140625" customWidth="1"/>
    <col min="7206" max="7206" width="6.140625" customWidth="1"/>
    <col min="7462" max="7462" width="6.140625" customWidth="1"/>
    <col min="7718" max="7718" width="6.140625" customWidth="1"/>
    <col min="7974" max="7974" width="6.140625" customWidth="1"/>
    <col min="8230" max="8230" width="6.140625" customWidth="1"/>
    <col min="8486" max="8486" width="6.140625" customWidth="1"/>
    <col min="8742" max="8742" width="6.140625" customWidth="1"/>
    <col min="8998" max="8998" width="6.140625" customWidth="1"/>
    <col min="9254" max="9254" width="6.140625" customWidth="1"/>
    <col min="9510" max="9510" width="6.140625" customWidth="1"/>
    <col min="9766" max="9766" width="6.140625" customWidth="1"/>
    <col min="10022" max="10022" width="6.140625" customWidth="1"/>
    <col min="10278" max="10278" width="6.140625" customWidth="1"/>
    <col min="10534" max="10534" width="6.140625" customWidth="1"/>
    <col min="10790" max="10790" width="6.140625" customWidth="1"/>
    <col min="11046" max="11046" width="6.140625" customWidth="1"/>
    <col min="11302" max="11302" width="6.140625" customWidth="1"/>
    <col min="11558" max="11558" width="6.140625" customWidth="1"/>
    <col min="11814" max="11814" width="6.140625" customWidth="1"/>
    <col min="12070" max="12070" width="6.140625" customWidth="1"/>
    <col min="12326" max="12326" width="6.140625" customWidth="1"/>
    <col min="12582" max="12582" width="6.140625" customWidth="1"/>
    <col min="12838" max="12838" width="6.140625" customWidth="1"/>
    <col min="13094" max="13094" width="6.140625" customWidth="1"/>
    <col min="13350" max="13350" width="6.140625" customWidth="1"/>
    <col min="13606" max="13606" width="6.140625" customWidth="1"/>
    <col min="13862" max="13862" width="6.140625" customWidth="1"/>
    <col min="14118" max="14118" width="6.140625" customWidth="1"/>
    <col min="14374" max="14374" width="6.140625" customWidth="1"/>
    <col min="14630" max="14630" width="6.140625" customWidth="1"/>
    <col min="14886" max="14886" width="6.140625" customWidth="1"/>
    <col min="15142" max="15142" width="6.140625" customWidth="1"/>
    <col min="15398" max="15398" width="6.140625" customWidth="1"/>
    <col min="15654" max="15654" width="6.140625" customWidth="1"/>
    <col min="15910" max="15910" width="6.140625" customWidth="1"/>
    <col min="16166" max="16166" width="6.140625" customWidth="1"/>
  </cols>
  <sheetData>
    <row r="1" spans="2:71" ht="15.75" thickBot="1" x14ac:dyDescent="0.3">
      <c r="B1" s="297" t="s">
        <v>91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</row>
    <row r="2" spans="2:71" ht="49.5" customHeight="1" thickBot="1" x14ac:dyDescent="0.35">
      <c r="B2" s="304" t="s">
        <v>34</v>
      </c>
      <c r="C2" s="294" t="s">
        <v>92</v>
      </c>
      <c r="D2" s="295"/>
      <c r="E2" s="295"/>
      <c r="F2" s="295"/>
      <c r="G2" s="295"/>
      <c r="H2" s="296"/>
      <c r="I2" s="291" t="s">
        <v>93</v>
      </c>
      <c r="J2" s="292"/>
      <c r="K2" s="292"/>
      <c r="L2" s="292"/>
      <c r="M2" s="292"/>
      <c r="N2" s="293"/>
      <c r="O2" s="294" t="s">
        <v>94</v>
      </c>
      <c r="P2" s="295"/>
      <c r="Q2" s="295"/>
      <c r="R2" s="295"/>
      <c r="S2" s="295"/>
      <c r="T2" s="296"/>
      <c r="U2" s="301" t="s">
        <v>95</v>
      </c>
      <c r="V2" s="302"/>
      <c r="W2" s="302"/>
      <c r="X2" s="302"/>
      <c r="Y2" s="302"/>
      <c r="Z2" s="303"/>
      <c r="AA2" s="294" t="s">
        <v>96</v>
      </c>
      <c r="AB2" s="295"/>
      <c r="AC2" s="295"/>
      <c r="AD2" s="295"/>
      <c r="AE2" s="295"/>
      <c r="AF2" s="296"/>
      <c r="AG2" s="291" t="s">
        <v>97</v>
      </c>
      <c r="AH2" s="292"/>
      <c r="AI2" s="292"/>
      <c r="AJ2" s="292"/>
      <c r="AK2" s="292"/>
      <c r="AL2" s="293"/>
      <c r="AM2" s="294" t="s">
        <v>98</v>
      </c>
      <c r="AN2" s="295"/>
      <c r="AO2" s="295"/>
      <c r="AP2" s="295"/>
      <c r="AQ2" s="295"/>
      <c r="AR2" s="296"/>
      <c r="AS2" s="298" t="s">
        <v>99</v>
      </c>
      <c r="AT2" s="299"/>
      <c r="AU2" s="299"/>
      <c r="AV2" s="299"/>
      <c r="AW2" s="299"/>
      <c r="AX2" s="300"/>
      <c r="AY2" s="75"/>
      <c r="AZ2" s="75"/>
      <c r="BA2" s="75"/>
      <c r="BB2" s="75"/>
    </row>
    <row r="3" spans="2:71" ht="15.75" thickBot="1" x14ac:dyDescent="0.3">
      <c r="B3" s="305"/>
      <c r="C3" s="95" t="s">
        <v>100</v>
      </c>
      <c r="D3" s="95" t="s">
        <v>101</v>
      </c>
      <c r="E3" s="95" t="s">
        <v>102</v>
      </c>
      <c r="F3" s="95" t="s">
        <v>103</v>
      </c>
      <c r="G3" s="95" t="s">
        <v>104</v>
      </c>
      <c r="H3" s="95" t="s">
        <v>105</v>
      </c>
      <c r="I3" s="96" t="s">
        <v>100</v>
      </c>
      <c r="J3" s="97" t="s">
        <v>101</v>
      </c>
      <c r="K3" s="97" t="s">
        <v>102</v>
      </c>
      <c r="L3" s="98" t="s">
        <v>103</v>
      </c>
      <c r="M3" s="97" t="s">
        <v>104</v>
      </c>
      <c r="N3" s="99" t="s">
        <v>105</v>
      </c>
      <c r="O3" s="80" t="s">
        <v>100</v>
      </c>
      <c r="P3" s="80" t="s">
        <v>101</v>
      </c>
      <c r="Q3" s="80" t="s">
        <v>102</v>
      </c>
      <c r="R3" s="80" t="s">
        <v>103</v>
      </c>
      <c r="S3" s="80" t="s">
        <v>104</v>
      </c>
      <c r="T3" s="81" t="s">
        <v>105</v>
      </c>
      <c r="U3" s="86" t="s">
        <v>100</v>
      </c>
      <c r="V3" s="86" t="s">
        <v>101</v>
      </c>
      <c r="W3" s="86" t="s">
        <v>102</v>
      </c>
      <c r="X3" s="86" t="s">
        <v>103</v>
      </c>
      <c r="Y3" s="86" t="s">
        <v>104</v>
      </c>
      <c r="Z3" s="87" t="s">
        <v>105</v>
      </c>
      <c r="AA3" s="80" t="s">
        <v>100</v>
      </c>
      <c r="AB3" s="80" t="s">
        <v>101</v>
      </c>
      <c r="AC3" s="80" t="s">
        <v>102</v>
      </c>
      <c r="AD3" s="80" t="s">
        <v>103</v>
      </c>
      <c r="AE3" s="80" t="s">
        <v>104</v>
      </c>
      <c r="AF3" s="81" t="s">
        <v>105</v>
      </c>
      <c r="AG3" s="86" t="s">
        <v>100</v>
      </c>
      <c r="AH3" s="86" t="s">
        <v>101</v>
      </c>
      <c r="AI3" s="86" t="s">
        <v>102</v>
      </c>
      <c r="AJ3" s="86" t="s">
        <v>103</v>
      </c>
      <c r="AK3" s="86" t="s">
        <v>104</v>
      </c>
      <c r="AL3" s="87" t="s">
        <v>105</v>
      </c>
      <c r="AM3" s="80" t="s">
        <v>100</v>
      </c>
      <c r="AN3" s="80" t="s">
        <v>101</v>
      </c>
      <c r="AO3" s="80" t="s">
        <v>102</v>
      </c>
      <c r="AP3" s="80" t="s">
        <v>103</v>
      </c>
      <c r="AQ3" s="80" t="s">
        <v>104</v>
      </c>
      <c r="AR3" s="81" t="s">
        <v>105</v>
      </c>
      <c r="AS3" s="71" t="s">
        <v>100</v>
      </c>
      <c r="AT3" s="71" t="s">
        <v>101</v>
      </c>
      <c r="AU3" s="71" t="s">
        <v>102</v>
      </c>
      <c r="AV3" s="71" t="s">
        <v>103</v>
      </c>
      <c r="AW3" s="71" t="s">
        <v>104</v>
      </c>
      <c r="AX3" s="73" t="s">
        <v>105</v>
      </c>
      <c r="AY3" s="61"/>
      <c r="AZ3" s="61"/>
      <c r="BA3" s="61"/>
      <c r="BB3" s="61"/>
      <c r="BD3" s="70"/>
      <c r="BE3" s="72"/>
      <c r="BF3" s="71"/>
      <c r="BG3" s="71"/>
      <c r="BH3" s="71"/>
      <c r="BI3" s="71"/>
      <c r="BJ3" s="71"/>
      <c r="BK3" s="71"/>
      <c r="BL3" s="77"/>
      <c r="BM3" s="61"/>
      <c r="BN3" s="61"/>
      <c r="BO3" s="61"/>
      <c r="BP3" s="61"/>
      <c r="BQ3" s="61"/>
      <c r="BR3" s="61"/>
      <c r="BS3" s="78"/>
    </row>
    <row r="4" spans="2:71" ht="15.75" thickBot="1" x14ac:dyDescent="0.3">
      <c r="B4" s="69" t="s">
        <v>106</v>
      </c>
      <c r="C4" s="82"/>
      <c r="D4" s="82"/>
      <c r="E4" s="82"/>
      <c r="F4" s="82"/>
      <c r="G4" s="82"/>
      <c r="H4" s="82"/>
      <c r="I4" s="88"/>
      <c r="J4" s="88"/>
      <c r="K4" s="88"/>
      <c r="L4" s="88"/>
      <c r="M4" s="88"/>
      <c r="N4" s="88"/>
      <c r="O4" s="82"/>
      <c r="P4" s="82"/>
      <c r="Q4" s="82"/>
      <c r="R4" s="82"/>
      <c r="S4" s="82"/>
      <c r="T4" s="82"/>
      <c r="U4" s="88">
        <v>0</v>
      </c>
      <c r="V4" s="88">
        <v>0</v>
      </c>
      <c r="W4" s="88">
        <v>0</v>
      </c>
      <c r="X4" s="88">
        <v>0</v>
      </c>
      <c r="Y4" s="88">
        <v>0</v>
      </c>
      <c r="Z4" s="88">
        <v>0</v>
      </c>
      <c r="AA4" s="82"/>
      <c r="AB4" s="82"/>
      <c r="AC4" s="82"/>
      <c r="AD4" s="82"/>
      <c r="AE4" s="82"/>
      <c r="AF4" s="82"/>
      <c r="AG4" s="88"/>
      <c r="AH4" s="88"/>
      <c r="AI4" s="88"/>
      <c r="AJ4" s="88"/>
      <c r="AK4" s="88"/>
      <c r="AL4" s="88"/>
      <c r="AM4" s="82"/>
      <c r="AN4" s="82"/>
      <c r="AO4" s="82"/>
      <c r="AP4" s="82"/>
      <c r="AQ4" s="82">
        <v>4</v>
      </c>
      <c r="AR4" s="82"/>
      <c r="AS4" s="74">
        <f t="shared" ref="AS4:AS19" si="0">SUM(AM4,C4,I4,O4,U4,AA4,AG4)</f>
        <v>0</v>
      </c>
      <c r="AT4" s="74">
        <f t="shared" ref="AT4:AT19" si="1">SUM(AN4,D4,J4,P4,V4,AB4,AH4)</f>
        <v>0</v>
      </c>
      <c r="AU4" s="74">
        <f t="shared" ref="AU4:AU19" si="2">SUM(AO4,E4,K4,Q4,W4,AC4,AI4)</f>
        <v>0</v>
      </c>
      <c r="AV4" s="74">
        <f t="shared" ref="AV4:AV19" si="3">SUM(AP4,F4,L4,R4,X4,AD4,AJ4)</f>
        <v>0</v>
      </c>
      <c r="AW4" s="74">
        <f t="shared" ref="AW4:AW19" si="4">SUM(AQ4,G4,M4,S4,Y4,AE4,AK4)</f>
        <v>4</v>
      </c>
      <c r="AX4" s="68">
        <f t="shared" ref="AX4:AX19" si="5">SUM(AR4,H4,N4,T4,Z4,AF4,AL4)</f>
        <v>0</v>
      </c>
      <c r="AY4" s="61"/>
      <c r="AZ4" s="61"/>
      <c r="BA4" s="61"/>
      <c r="BB4" s="61"/>
      <c r="BD4" s="67"/>
      <c r="BE4" s="59"/>
      <c r="BF4" s="59"/>
      <c r="BG4" s="59"/>
      <c r="BH4" s="59"/>
      <c r="BI4" s="59"/>
      <c r="BJ4" s="59"/>
      <c r="BK4" s="59"/>
      <c r="BL4" s="60"/>
      <c r="BM4" s="79"/>
      <c r="BN4" s="61"/>
      <c r="BO4" s="61"/>
      <c r="BP4" s="61"/>
      <c r="BQ4" s="61"/>
      <c r="BR4" s="61"/>
      <c r="BS4" s="78"/>
    </row>
    <row r="5" spans="2:71" x14ac:dyDescent="0.25">
      <c r="B5" s="66" t="s">
        <v>107</v>
      </c>
      <c r="C5" s="83"/>
      <c r="D5" s="83"/>
      <c r="E5" s="83"/>
      <c r="F5" s="83"/>
      <c r="G5" s="83"/>
      <c r="H5" s="83"/>
      <c r="I5" s="89"/>
      <c r="J5" s="89"/>
      <c r="K5" s="89"/>
      <c r="L5" s="89"/>
      <c r="M5" s="89"/>
      <c r="N5" s="89"/>
      <c r="O5" s="83"/>
      <c r="P5" s="83"/>
      <c r="Q5" s="83"/>
      <c r="R5" s="83"/>
      <c r="S5" s="83"/>
      <c r="T5" s="83"/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3"/>
      <c r="AB5" s="83"/>
      <c r="AC5" s="83"/>
      <c r="AD5" s="83"/>
      <c r="AE5" s="83"/>
      <c r="AF5" s="83"/>
      <c r="AG5" s="89"/>
      <c r="AH5" s="89"/>
      <c r="AI5" s="89"/>
      <c r="AJ5" s="89"/>
      <c r="AK5" s="89"/>
      <c r="AL5" s="89"/>
      <c r="AM5" s="83"/>
      <c r="AN5" s="83"/>
      <c r="AO5" s="83"/>
      <c r="AP5" s="83"/>
      <c r="AQ5" s="83">
        <v>2</v>
      </c>
      <c r="AR5" s="83"/>
      <c r="AS5" s="74">
        <f t="shared" si="0"/>
        <v>0</v>
      </c>
      <c r="AT5" s="74">
        <f t="shared" si="1"/>
        <v>0</v>
      </c>
      <c r="AU5" s="74">
        <f t="shared" si="2"/>
        <v>0</v>
      </c>
      <c r="AV5" s="74">
        <f t="shared" si="3"/>
        <v>0</v>
      </c>
      <c r="AW5" s="74">
        <f t="shared" si="4"/>
        <v>2</v>
      </c>
      <c r="AX5" s="93">
        <f t="shared" si="5"/>
        <v>0</v>
      </c>
      <c r="AY5" s="61"/>
      <c r="AZ5" s="61"/>
      <c r="BA5" s="61"/>
      <c r="BB5" s="61"/>
      <c r="BM5" s="78"/>
      <c r="BN5" s="78"/>
      <c r="BO5" s="78"/>
      <c r="BP5" s="78"/>
      <c r="BQ5" s="78"/>
      <c r="BR5" s="78"/>
      <c r="BS5" s="78"/>
    </row>
    <row r="6" spans="2:71" x14ac:dyDescent="0.25">
      <c r="B6" s="66" t="s">
        <v>108</v>
      </c>
      <c r="C6" s="83" t="s">
        <v>109</v>
      </c>
      <c r="D6" s="83" t="s">
        <v>109</v>
      </c>
      <c r="E6" s="83" t="s">
        <v>109</v>
      </c>
      <c r="F6" s="83" t="s">
        <v>109</v>
      </c>
      <c r="G6" s="83"/>
      <c r="H6" s="83"/>
      <c r="I6" s="89" t="s">
        <v>109</v>
      </c>
      <c r="J6" s="89" t="s">
        <v>109</v>
      </c>
      <c r="K6" s="89" t="s">
        <v>109</v>
      </c>
      <c r="L6" s="89" t="s">
        <v>109</v>
      </c>
      <c r="M6" s="89"/>
      <c r="N6" s="89"/>
      <c r="O6" s="83" t="s">
        <v>109</v>
      </c>
      <c r="P6" s="83" t="s">
        <v>109</v>
      </c>
      <c r="Q6" s="83" t="s">
        <v>109</v>
      </c>
      <c r="R6" s="83" t="s">
        <v>109</v>
      </c>
      <c r="S6" s="83"/>
      <c r="T6" s="83"/>
      <c r="U6" s="89" t="s">
        <v>109</v>
      </c>
      <c r="V6" s="89" t="s">
        <v>109</v>
      </c>
      <c r="W6" s="89" t="s">
        <v>109</v>
      </c>
      <c r="X6" s="89" t="s">
        <v>109</v>
      </c>
      <c r="Y6" s="89">
        <v>0</v>
      </c>
      <c r="Z6" s="89">
        <v>0</v>
      </c>
      <c r="AA6" s="83" t="s">
        <v>109</v>
      </c>
      <c r="AB6" s="83" t="s">
        <v>109</v>
      </c>
      <c r="AC6" s="83" t="s">
        <v>109</v>
      </c>
      <c r="AD6" s="83" t="s">
        <v>109</v>
      </c>
      <c r="AE6" s="83"/>
      <c r="AF6" s="83"/>
      <c r="AG6" s="89" t="s">
        <v>109</v>
      </c>
      <c r="AH6" s="89" t="s">
        <v>109</v>
      </c>
      <c r="AI6" s="89" t="s">
        <v>109</v>
      </c>
      <c r="AJ6" s="89" t="s">
        <v>109</v>
      </c>
      <c r="AK6" s="89"/>
      <c r="AL6" s="89"/>
      <c r="AM6" s="83" t="s">
        <v>109</v>
      </c>
      <c r="AN6" s="83" t="s">
        <v>109</v>
      </c>
      <c r="AO6" s="83" t="s">
        <v>109</v>
      </c>
      <c r="AP6" s="83" t="s">
        <v>109</v>
      </c>
      <c r="AQ6" s="83">
        <v>7</v>
      </c>
      <c r="AR6" s="83"/>
      <c r="AS6" s="74">
        <f t="shared" si="0"/>
        <v>0</v>
      </c>
      <c r="AT6" s="74">
        <f t="shared" si="1"/>
        <v>0</v>
      </c>
      <c r="AU6" s="74">
        <f t="shared" si="2"/>
        <v>0</v>
      </c>
      <c r="AV6" s="74">
        <f t="shared" si="3"/>
        <v>0</v>
      </c>
      <c r="AW6" s="74">
        <f t="shared" si="4"/>
        <v>7</v>
      </c>
      <c r="AX6" s="93">
        <f t="shared" si="5"/>
        <v>0</v>
      </c>
      <c r="AY6" s="61"/>
      <c r="AZ6" s="61"/>
      <c r="BA6" s="61"/>
      <c r="BB6" s="61"/>
      <c r="BM6" s="78"/>
      <c r="BN6" s="78"/>
      <c r="BO6" s="78"/>
      <c r="BP6" s="78"/>
      <c r="BQ6" s="78"/>
      <c r="BR6" s="78"/>
      <c r="BS6" s="78"/>
    </row>
    <row r="7" spans="2:71" x14ac:dyDescent="0.25">
      <c r="B7" s="66" t="s">
        <v>110</v>
      </c>
      <c r="C7" s="83" t="s">
        <v>109</v>
      </c>
      <c r="D7" s="83" t="s">
        <v>109</v>
      </c>
      <c r="E7" s="83" t="s">
        <v>109</v>
      </c>
      <c r="F7" s="83" t="s">
        <v>109</v>
      </c>
      <c r="G7" s="83"/>
      <c r="H7" s="83"/>
      <c r="I7" s="89" t="s">
        <v>109</v>
      </c>
      <c r="J7" s="89" t="s">
        <v>109</v>
      </c>
      <c r="K7" s="89" t="s">
        <v>109</v>
      </c>
      <c r="L7" s="89" t="s">
        <v>109</v>
      </c>
      <c r="M7" s="89"/>
      <c r="N7" s="89"/>
      <c r="O7" s="83" t="s">
        <v>109</v>
      </c>
      <c r="P7" s="83" t="s">
        <v>109</v>
      </c>
      <c r="Q7" s="83" t="s">
        <v>109</v>
      </c>
      <c r="R7" s="83" t="s">
        <v>109</v>
      </c>
      <c r="S7" s="83"/>
      <c r="T7" s="83"/>
      <c r="U7" s="89" t="s">
        <v>109</v>
      </c>
      <c r="V7" s="89" t="s">
        <v>109</v>
      </c>
      <c r="W7" s="89" t="s">
        <v>109</v>
      </c>
      <c r="X7" s="89" t="s">
        <v>109</v>
      </c>
      <c r="Y7" s="89">
        <v>0</v>
      </c>
      <c r="Z7" s="89">
        <v>0</v>
      </c>
      <c r="AA7" s="83" t="s">
        <v>109</v>
      </c>
      <c r="AB7" s="83" t="s">
        <v>109</v>
      </c>
      <c r="AC7" s="83" t="s">
        <v>109</v>
      </c>
      <c r="AD7" s="83" t="s">
        <v>109</v>
      </c>
      <c r="AE7" s="83"/>
      <c r="AF7" s="83"/>
      <c r="AG7" s="89" t="s">
        <v>109</v>
      </c>
      <c r="AH7" s="89" t="s">
        <v>109</v>
      </c>
      <c r="AI7" s="89" t="s">
        <v>109</v>
      </c>
      <c r="AJ7" s="89" t="s">
        <v>109</v>
      </c>
      <c r="AK7" s="89"/>
      <c r="AL7" s="89"/>
      <c r="AM7" s="83" t="s">
        <v>109</v>
      </c>
      <c r="AN7" s="83" t="s">
        <v>109</v>
      </c>
      <c r="AO7" s="83" t="s">
        <v>109</v>
      </c>
      <c r="AP7" s="83" t="s">
        <v>109</v>
      </c>
      <c r="AQ7" s="83">
        <v>0</v>
      </c>
      <c r="AR7" s="83"/>
      <c r="AS7" s="74">
        <f t="shared" si="0"/>
        <v>0</v>
      </c>
      <c r="AT7" s="74">
        <f t="shared" si="1"/>
        <v>0</v>
      </c>
      <c r="AU7" s="74">
        <f t="shared" si="2"/>
        <v>0</v>
      </c>
      <c r="AV7" s="74">
        <f t="shared" si="3"/>
        <v>0</v>
      </c>
      <c r="AW7" s="74">
        <f t="shared" si="4"/>
        <v>0</v>
      </c>
      <c r="AX7" s="93">
        <f t="shared" si="5"/>
        <v>0</v>
      </c>
      <c r="AY7" s="61"/>
      <c r="AZ7" s="61"/>
      <c r="BA7" s="61"/>
      <c r="BB7" s="61"/>
      <c r="BM7" s="78"/>
      <c r="BN7" s="78"/>
      <c r="BO7" s="78"/>
      <c r="BP7" s="78"/>
      <c r="BQ7" s="78"/>
      <c r="BR7" s="78"/>
      <c r="BS7" s="78"/>
    </row>
    <row r="8" spans="2:71" x14ac:dyDescent="0.25">
      <c r="B8" s="66" t="s">
        <v>111</v>
      </c>
      <c r="C8" s="83" t="s">
        <v>109</v>
      </c>
      <c r="D8" s="83" t="s">
        <v>109</v>
      </c>
      <c r="E8" s="83" t="s">
        <v>109</v>
      </c>
      <c r="F8" s="83" t="s">
        <v>109</v>
      </c>
      <c r="G8" s="83"/>
      <c r="H8" s="83"/>
      <c r="I8" s="89" t="s">
        <v>109</v>
      </c>
      <c r="J8" s="89" t="s">
        <v>109</v>
      </c>
      <c r="K8" s="89" t="s">
        <v>109</v>
      </c>
      <c r="L8" s="89" t="s">
        <v>109</v>
      </c>
      <c r="M8" s="89"/>
      <c r="N8" s="89"/>
      <c r="O8" s="83" t="s">
        <v>109</v>
      </c>
      <c r="P8" s="83" t="s">
        <v>109</v>
      </c>
      <c r="Q8" s="83" t="s">
        <v>109</v>
      </c>
      <c r="R8" s="83" t="s">
        <v>109</v>
      </c>
      <c r="S8" s="83"/>
      <c r="T8" s="83"/>
      <c r="U8" s="89" t="s">
        <v>109</v>
      </c>
      <c r="V8" s="89" t="s">
        <v>109</v>
      </c>
      <c r="W8" s="89" t="s">
        <v>109</v>
      </c>
      <c r="X8" s="89" t="s">
        <v>109</v>
      </c>
      <c r="Y8" s="89">
        <v>4</v>
      </c>
      <c r="Z8" s="89">
        <v>0</v>
      </c>
      <c r="AA8" s="83" t="s">
        <v>109</v>
      </c>
      <c r="AB8" s="83" t="s">
        <v>109</v>
      </c>
      <c r="AC8" s="83" t="s">
        <v>109</v>
      </c>
      <c r="AD8" s="83" t="s">
        <v>109</v>
      </c>
      <c r="AE8" s="83"/>
      <c r="AF8" s="83"/>
      <c r="AG8" s="89" t="s">
        <v>109</v>
      </c>
      <c r="AH8" s="89" t="s">
        <v>109</v>
      </c>
      <c r="AI8" s="89" t="s">
        <v>109</v>
      </c>
      <c r="AJ8" s="89" t="s">
        <v>109</v>
      </c>
      <c r="AK8" s="89"/>
      <c r="AL8" s="89"/>
      <c r="AM8" s="83" t="s">
        <v>109</v>
      </c>
      <c r="AN8" s="83" t="s">
        <v>109</v>
      </c>
      <c r="AO8" s="83" t="s">
        <v>109</v>
      </c>
      <c r="AP8" s="83" t="s">
        <v>109</v>
      </c>
      <c r="AQ8" s="83">
        <v>0</v>
      </c>
      <c r="AR8" s="83"/>
      <c r="AS8" s="74">
        <f t="shared" si="0"/>
        <v>0</v>
      </c>
      <c r="AT8" s="74">
        <f t="shared" si="1"/>
        <v>0</v>
      </c>
      <c r="AU8" s="74">
        <f t="shared" si="2"/>
        <v>0</v>
      </c>
      <c r="AV8" s="74">
        <f t="shared" si="3"/>
        <v>0</v>
      </c>
      <c r="AW8" s="74">
        <f t="shared" si="4"/>
        <v>4</v>
      </c>
      <c r="AX8" s="93">
        <f t="shared" si="5"/>
        <v>0</v>
      </c>
      <c r="AY8" s="61"/>
      <c r="AZ8" s="61"/>
      <c r="BA8" s="61"/>
      <c r="BB8" s="61"/>
      <c r="BM8" s="78"/>
      <c r="BN8" s="78"/>
      <c r="BO8" s="78"/>
      <c r="BP8" s="78"/>
      <c r="BQ8" s="78"/>
      <c r="BR8" s="78"/>
      <c r="BS8" s="78"/>
    </row>
    <row r="9" spans="2:71" x14ac:dyDescent="0.25">
      <c r="B9" s="66" t="s">
        <v>112</v>
      </c>
      <c r="C9" s="83" t="s">
        <v>109</v>
      </c>
      <c r="D9" s="83" t="s">
        <v>109</v>
      </c>
      <c r="E9" s="83" t="s">
        <v>109</v>
      </c>
      <c r="F9" s="83" t="s">
        <v>109</v>
      </c>
      <c r="G9" s="83"/>
      <c r="H9" s="83"/>
      <c r="I9" s="89" t="s">
        <v>109</v>
      </c>
      <c r="J9" s="89" t="s">
        <v>109</v>
      </c>
      <c r="K9" s="89" t="s">
        <v>109</v>
      </c>
      <c r="L9" s="89" t="s">
        <v>109</v>
      </c>
      <c r="M9" s="89"/>
      <c r="N9" s="89"/>
      <c r="O9" s="83" t="s">
        <v>109</v>
      </c>
      <c r="P9" s="83" t="s">
        <v>109</v>
      </c>
      <c r="Q9" s="83" t="s">
        <v>109</v>
      </c>
      <c r="R9" s="83" t="s">
        <v>109</v>
      </c>
      <c r="S9" s="83"/>
      <c r="T9" s="83"/>
      <c r="U9" s="89" t="s">
        <v>109</v>
      </c>
      <c r="V9" s="89" t="s">
        <v>109</v>
      </c>
      <c r="W9" s="89" t="s">
        <v>109</v>
      </c>
      <c r="X9" s="89" t="s">
        <v>109</v>
      </c>
      <c r="Y9" s="89">
        <v>1</v>
      </c>
      <c r="Z9" s="89">
        <v>0</v>
      </c>
      <c r="AA9" s="83" t="s">
        <v>109</v>
      </c>
      <c r="AB9" s="83" t="s">
        <v>109</v>
      </c>
      <c r="AC9" s="83" t="s">
        <v>109</v>
      </c>
      <c r="AD9" s="83" t="s">
        <v>109</v>
      </c>
      <c r="AE9" s="83"/>
      <c r="AF9" s="83"/>
      <c r="AG9" s="89" t="s">
        <v>109</v>
      </c>
      <c r="AH9" s="89" t="s">
        <v>109</v>
      </c>
      <c r="AI9" s="89" t="s">
        <v>109</v>
      </c>
      <c r="AJ9" s="89" t="s">
        <v>109</v>
      </c>
      <c r="AK9" s="89"/>
      <c r="AL9" s="89"/>
      <c r="AM9" s="83" t="s">
        <v>109</v>
      </c>
      <c r="AN9" s="83" t="s">
        <v>109</v>
      </c>
      <c r="AO9" s="83" t="s">
        <v>109</v>
      </c>
      <c r="AP9" s="83" t="s">
        <v>109</v>
      </c>
      <c r="AQ9" s="83">
        <v>1</v>
      </c>
      <c r="AR9" s="83"/>
      <c r="AS9" s="74">
        <f t="shared" si="0"/>
        <v>0</v>
      </c>
      <c r="AT9" s="74">
        <f t="shared" si="1"/>
        <v>0</v>
      </c>
      <c r="AU9" s="74">
        <f t="shared" si="2"/>
        <v>0</v>
      </c>
      <c r="AV9" s="74">
        <f t="shared" si="3"/>
        <v>0</v>
      </c>
      <c r="AW9" s="74">
        <f t="shared" si="4"/>
        <v>2</v>
      </c>
      <c r="AX9" s="93">
        <f t="shared" si="5"/>
        <v>0</v>
      </c>
      <c r="AY9" s="61"/>
      <c r="AZ9" s="61"/>
      <c r="BA9" s="61"/>
      <c r="BB9" s="61"/>
      <c r="BM9" s="78"/>
      <c r="BN9" s="78"/>
      <c r="BO9" s="78"/>
      <c r="BP9" s="78"/>
      <c r="BQ9" s="78"/>
      <c r="BR9" s="78"/>
      <c r="BS9" s="78"/>
    </row>
    <row r="10" spans="2:71" x14ac:dyDescent="0.25">
      <c r="B10" s="66" t="s">
        <v>113</v>
      </c>
      <c r="C10" s="83"/>
      <c r="D10" s="83"/>
      <c r="E10" s="83"/>
      <c r="F10" s="83"/>
      <c r="G10" s="83"/>
      <c r="H10" s="83"/>
      <c r="I10" s="89"/>
      <c r="J10" s="89"/>
      <c r="K10" s="89"/>
      <c r="L10" s="89"/>
      <c r="M10" s="89"/>
      <c r="N10" s="89"/>
      <c r="O10" s="83"/>
      <c r="P10" s="83"/>
      <c r="Q10" s="83"/>
      <c r="R10" s="83"/>
      <c r="S10" s="83"/>
      <c r="T10" s="83"/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3"/>
      <c r="AB10" s="83"/>
      <c r="AC10" s="83"/>
      <c r="AD10" s="83"/>
      <c r="AE10" s="83"/>
      <c r="AF10" s="83"/>
      <c r="AG10" s="89"/>
      <c r="AH10" s="89"/>
      <c r="AI10" s="89"/>
      <c r="AJ10" s="89"/>
      <c r="AK10" s="89"/>
      <c r="AL10" s="89"/>
      <c r="AM10" s="83"/>
      <c r="AN10" s="83"/>
      <c r="AO10" s="83"/>
      <c r="AP10" s="83"/>
      <c r="AQ10" s="83">
        <v>8</v>
      </c>
      <c r="AR10" s="83"/>
      <c r="AS10" s="74">
        <f t="shared" si="0"/>
        <v>0</v>
      </c>
      <c r="AT10" s="74">
        <f t="shared" si="1"/>
        <v>0</v>
      </c>
      <c r="AU10" s="74">
        <f t="shared" si="2"/>
        <v>0</v>
      </c>
      <c r="AV10" s="74">
        <f t="shared" si="3"/>
        <v>0</v>
      </c>
      <c r="AW10" s="74">
        <f t="shared" si="4"/>
        <v>8</v>
      </c>
      <c r="AX10" s="93">
        <f t="shared" si="5"/>
        <v>0</v>
      </c>
      <c r="AY10" s="61"/>
      <c r="AZ10" s="61"/>
      <c r="BA10" s="61"/>
      <c r="BB10" s="61"/>
      <c r="BM10" s="78"/>
      <c r="BN10" s="78"/>
      <c r="BO10" s="78"/>
      <c r="BP10" s="78"/>
      <c r="BQ10" s="78"/>
      <c r="BR10" s="78"/>
      <c r="BS10" s="78"/>
    </row>
    <row r="11" spans="2:71" x14ac:dyDescent="0.25">
      <c r="B11" s="66" t="s">
        <v>114</v>
      </c>
      <c r="C11" s="83"/>
      <c r="D11" s="83"/>
      <c r="E11" s="83"/>
      <c r="F11" s="83"/>
      <c r="G11" s="83"/>
      <c r="H11" s="83"/>
      <c r="I11" s="89"/>
      <c r="J11" s="89"/>
      <c r="K11" s="89"/>
      <c r="L11" s="89"/>
      <c r="M11" s="89"/>
      <c r="N11" s="89"/>
      <c r="O11" s="83"/>
      <c r="P11" s="83"/>
      <c r="Q11" s="83"/>
      <c r="R11" s="83"/>
      <c r="S11" s="83"/>
      <c r="T11" s="83"/>
      <c r="U11" s="89">
        <v>0</v>
      </c>
      <c r="V11" s="89">
        <v>2</v>
      </c>
      <c r="W11" s="89">
        <v>0</v>
      </c>
      <c r="X11" s="89">
        <v>3</v>
      </c>
      <c r="Y11" s="89">
        <v>0</v>
      </c>
      <c r="Z11" s="89">
        <v>0</v>
      </c>
      <c r="AA11" s="83"/>
      <c r="AB11" s="83"/>
      <c r="AC11" s="83"/>
      <c r="AD11" s="83"/>
      <c r="AE11" s="83"/>
      <c r="AF11" s="83"/>
      <c r="AG11" s="89"/>
      <c r="AH11" s="89"/>
      <c r="AI11" s="89"/>
      <c r="AJ11" s="89"/>
      <c r="AK11" s="89"/>
      <c r="AL11" s="89"/>
      <c r="AM11" s="83"/>
      <c r="AN11" s="83"/>
      <c r="AO11" s="83"/>
      <c r="AP11" s="83"/>
      <c r="AQ11" s="83">
        <v>8</v>
      </c>
      <c r="AR11" s="83"/>
      <c r="AS11" s="74">
        <f t="shared" si="0"/>
        <v>0</v>
      </c>
      <c r="AT11" s="74">
        <f t="shared" si="1"/>
        <v>2</v>
      </c>
      <c r="AU11" s="74">
        <f t="shared" si="2"/>
        <v>0</v>
      </c>
      <c r="AV11" s="74">
        <f t="shared" si="3"/>
        <v>3</v>
      </c>
      <c r="AW11" s="74">
        <f t="shared" si="4"/>
        <v>8</v>
      </c>
      <c r="AX11" s="93">
        <f t="shared" si="5"/>
        <v>0</v>
      </c>
      <c r="AY11" s="61"/>
      <c r="AZ11" s="61"/>
      <c r="BA11" s="61"/>
      <c r="BB11" s="61"/>
      <c r="BM11" s="78"/>
      <c r="BN11" s="78"/>
      <c r="BO11" s="78"/>
      <c r="BP11" s="78"/>
      <c r="BQ11" s="78"/>
      <c r="BR11" s="78"/>
      <c r="BS11" s="78"/>
    </row>
    <row r="12" spans="2:71" x14ac:dyDescent="0.25">
      <c r="B12" s="66" t="s">
        <v>115</v>
      </c>
      <c r="C12" s="83"/>
      <c r="D12" s="83"/>
      <c r="E12" s="83"/>
      <c r="F12" s="83"/>
      <c r="G12" s="83"/>
      <c r="H12" s="83"/>
      <c r="I12" s="89"/>
      <c r="J12" s="89"/>
      <c r="K12" s="89"/>
      <c r="L12" s="89"/>
      <c r="M12" s="89"/>
      <c r="N12" s="89"/>
      <c r="O12" s="83"/>
      <c r="P12" s="83"/>
      <c r="Q12" s="83"/>
      <c r="R12" s="83"/>
      <c r="S12" s="83"/>
      <c r="T12" s="83"/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3"/>
      <c r="AB12" s="83"/>
      <c r="AC12" s="83"/>
      <c r="AD12" s="83"/>
      <c r="AE12" s="83"/>
      <c r="AF12" s="83"/>
      <c r="AG12" s="89"/>
      <c r="AH12" s="89"/>
      <c r="AI12" s="89"/>
      <c r="AJ12" s="89"/>
      <c r="AK12" s="89"/>
      <c r="AL12" s="89"/>
      <c r="AM12" s="83"/>
      <c r="AN12" s="83"/>
      <c r="AO12" s="83"/>
      <c r="AP12" s="83"/>
      <c r="AQ12" s="83">
        <v>0</v>
      </c>
      <c r="AR12" s="83"/>
      <c r="AS12" s="74">
        <f t="shared" si="0"/>
        <v>0</v>
      </c>
      <c r="AT12" s="74">
        <f t="shared" si="1"/>
        <v>0</v>
      </c>
      <c r="AU12" s="74">
        <f t="shared" si="2"/>
        <v>0</v>
      </c>
      <c r="AV12" s="74">
        <f t="shared" si="3"/>
        <v>0</v>
      </c>
      <c r="AW12" s="74">
        <f t="shared" si="4"/>
        <v>0</v>
      </c>
      <c r="AX12" s="93">
        <f t="shared" si="5"/>
        <v>0</v>
      </c>
      <c r="AY12" s="61"/>
      <c r="AZ12" s="61"/>
      <c r="BA12" s="61"/>
      <c r="BB12" s="61"/>
      <c r="BM12" s="78"/>
      <c r="BN12" s="78"/>
      <c r="BO12" s="78"/>
      <c r="BP12" s="78"/>
      <c r="BQ12" s="78"/>
      <c r="BR12" s="78"/>
      <c r="BS12" s="78"/>
    </row>
    <row r="13" spans="2:71" x14ac:dyDescent="0.25">
      <c r="B13" s="66" t="s">
        <v>116</v>
      </c>
      <c r="C13" s="83"/>
      <c r="D13" s="83"/>
      <c r="E13" s="83"/>
      <c r="F13" s="83"/>
      <c r="G13" s="83"/>
      <c r="H13" s="83"/>
      <c r="I13" s="89"/>
      <c r="J13" s="89"/>
      <c r="K13" s="89"/>
      <c r="L13" s="89"/>
      <c r="M13" s="89"/>
      <c r="N13" s="89"/>
      <c r="O13" s="83"/>
      <c r="P13" s="83"/>
      <c r="Q13" s="83"/>
      <c r="R13" s="83"/>
      <c r="S13" s="83"/>
      <c r="T13" s="83"/>
      <c r="U13" s="89">
        <v>1</v>
      </c>
      <c r="V13" s="89">
        <v>0</v>
      </c>
      <c r="W13" s="89">
        <v>0</v>
      </c>
      <c r="X13" s="89">
        <v>1</v>
      </c>
      <c r="Y13" s="89">
        <v>0</v>
      </c>
      <c r="Z13" s="89">
        <v>0</v>
      </c>
      <c r="AA13" s="83"/>
      <c r="AB13" s="83"/>
      <c r="AC13" s="83"/>
      <c r="AD13" s="83"/>
      <c r="AE13" s="83"/>
      <c r="AF13" s="83"/>
      <c r="AG13" s="89"/>
      <c r="AH13" s="89"/>
      <c r="AI13" s="89"/>
      <c r="AJ13" s="89"/>
      <c r="AK13" s="89"/>
      <c r="AL13" s="89"/>
      <c r="AM13" s="83"/>
      <c r="AN13" s="83"/>
      <c r="AO13" s="83"/>
      <c r="AP13" s="83"/>
      <c r="AQ13" s="83">
        <v>9</v>
      </c>
      <c r="AR13" s="83"/>
      <c r="AS13" s="74">
        <f t="shared" si="0"/>
        <v>1</v>
      </c>
      <c r="AT13" s="74">
        <f t="shared" si="1"/>
        <v>0</v>
      </c>
      <c r="AU13" s="74">
        <f t="shared" si="2"/>
        <v>0</v>
      </c>
      <c r="AV13" s="74">
        <f t="shared" si="3"/>
        <v>1</v>
      </c>
      <c r="AW13" s="74">
        <f t="shared" si="4"/>
        <v>9</v>
      </c>
      <c r="AX13" s="93">
        <f t="shared" si="5"/>
        <v>0</v>
      </c>
      <c r="AY13" s="61"/>
      <c r="AZ13" s="61"/>
      <c r="BA13" s="61"/>
      <c r="BB13" s="61"/>
      <c r="BM13" s="78"/>
      <c r="BN13" s="78"/>
      <c r="BO13" s="78"/>
      <c r="BP13" s="78"/>
      <c r="BQ13" s="78"/>
      <c r="BR13" s="78"/>
      <c r="BS13" s="78"/>
    </row>
    <row r="14" spans="2:71" x14ac:dyDescent="0.25">
      <c r="B14" s="66" t="s">
        <v>117</v>
      </c>
      <c r="C14" s="83"/>
      <c r="D14" s="83"/>
      <c r="E14" s="83"/>
      <c r="F14" s="83"/>
      <c r="G14" s="83"/>
      <c r="H14" s="83"/>
      <c r="I14" s="89"/>
      <c r="J14" s="89"/>
      <c r="K14" s="89"/>
      <c r="L14" s="89"/>
      <c r="M14" s="89"/>
      <c r="N14" s="89"/>
      <c r="O14" s="83"/>
      <c r="P14" s="83"/>
      <c r="Q14" s="83"/>
      <c r="R14" s="83"/>
      <c r="S14" s="83"/>
      <c r="T14" s="83"/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3"/>
      <c r="AB14" s="83"/>
      <c r="AC14" s="83"/>
      <c r="AD14" s="83"/>
      <c r="AE14" s="83"/>
      <c r="AF14" s="83"/>
      <c r="AG14" s="89"/>
      <c r="AH14" s="89"/>
      <c r="AI14" s="89"/>
      <c r="AJ14" s="89"/>
      <c r="AK14" s="89"/>
      <c r="AL14" s="89"/>
      <c r="AM14" s="83"/>
      <c r="AN14" s="83"/>
      <c r="AO14" s="83"/>
      <c r="AP14" s="83"/>
      <c r="AQ14" s="83">
        <v>3</v>
      </c>
      <c r="AR14" s="83"/>
      <c r="AS14" s="74">
        <f t="shared" si="0"/>
        <v>0</v>
      </c>
      <c r="AT14" s="74">
        <f t="shared" si="1"/>
        <v>0</v>
      </c>
      <c r="AU14" s="74">
        <f t="shared" si="2"/>
        <v>0</v>
      </c>
      <c r="AV14" s="74">
        <f t="shared" si="3"/>
        <v>0</v>
      </c>
      <c r="AW14" s="74">
        <f t="shared" si="4"/>
        <v>3</v>
      </c>
      <c r="AX14" s="93">
        <f t="shared" si="5"/>
        <v>0</v>
      </c>
      <c r="AY14" s="61"/>
      <c r="AZ14" s="61"/>
      <c r="BA14" s="61"/>
      <c r="BB14" s="61"/>
      <c r="BM14" s="78"/>
      <c r="BN14" s="78"/>
      <c r="BO14" s="78"/>
      <c r="BP14" s="78"/>
      <c r="BQ14" s="78"/>
      <c r="BR14" s="78"/>
      <c r="BS14" s="78"/>
    </row>
    <row r="15" spans="2:71" x14ac:dyDescent="0.25">
      <c r="B15" s="66" t="s">
        <v>118</v>
      </c>
      <c r="C15" s="83"/>
      <c r="D15" s="83"/>
      <c r="E15" s="83"/>
      <c r="F15" s="83"/>
      <c r="G15" s="83"/>
      <c r="H15" s="83"/>
      <c r="I15" s="89"/>
      <c r="J15" s="89"/>
      <c r="K15" s="89"/>
      <c r="L15" s="89"/>
      <c r="M15" s="89"/>
      <c r="N15" s="89"/>
      <c r="O15" s="83"/>
      <c r="P15" s="83"/>
      <c r="Q15" s="83"/>
      <c r="R15" s="83"/>
      <c r="S15" s="83"/>
      <c r="T15" s="83"/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3"/>
      <c r="AB15" s="83"/>
      <c r="AC15" s="83"/>
      <c r="AD15" s="83"/>
      <c r="AE15" s="83"/>
      <c r="AF15" s="83"/>
      <c r="AG15" s="89"/>
      <c r="AH15" s="89"/>
      <c r="AI15" s="89"/>
      <c r="AJ15" s="89"/>
      <c r="AK15" s="89"/>
      <c r="AL15" s="89"/>
      <c r="AM15" s="83"/>
      <c r="AN15" s="83"/>
      <c r="AO15" s="83"/>
      <c r="AP15" s="83"/>
      <c r="AQ15" s="83">
        <v>6</v>
      </c>
      <c r="AR15" s="83"/>
      <c r="AS15" s="74">
        <f t="shared" si="0"/>
        <v>0</v>
      </c>
      <c r="AT15" s="74">
        <f t="shared" si="1"/>
        <v>0</v>
      </c>
      <c r="AU15" s="74">
        <f t="shared" si="2"/>
        <v>0</v>
      </c>
      <c r="AV15" s="74">
        <f t="shared" si="3"/>
        <v>0</v>
      </c>
      <c r="AW15" s="74">
        <f t="shared" si="4"/>
        <v>6</v>
      </c>
      <c r="AX15" s="93">
        <f t="shared" si="5"/>
        <v>0</v>
      </c>
      <c r="AY15" s="76"/>
      <c r="AZ15" s="76"/>
      <c r="BA15" s="76"/>
      <c r="BB15" s="76"/>
      <c r="BM15" s="78"/>
      <c r="BN15" s="78"/>
      <c r="BO15" s="78"/>
      <c r="BP15" s="78"/>
      <c r="BQ15" s="78"/>
      <c r="BR15" s="78"/>
      <c r="BS15" s="78"/>
    </row>
    <row r="16" spans="2:71" x14ac:dyDescent="0.25">
      <c r="B16" s="66" t="s">
        <v>119</v>
      </c>
      <c r="C16" s="83"/>
      <c r="D16" s="83"/>
      <c r="E16" s="83"/>
      <c r="F16" s="83"/>
      <c r="G16" s="83"/>
      <c r="H16" s="83"/>
      <c r="I16" s="89"/>
      <c r="J16" s="89"/>
      <c r="K16" s="89"/>
      <c r="L16" s="89"/>
      <c r="M16" s="89"/>
      <c r="N16" s="89"/>
      <c r="O16" s="83"/>
      <c r="P16" s="83"/>
      <c r="Q16" s="83"/>
      <c r="R16" s="83"/>
      <c r="S16" s="83"/>
      <c r="T16" s="83"/>
      <c r="U16" s="89">
        <v>0</v>
      </c>
      <c r="V16" s="89">
        <v>1</v>
      </c>
      <c r="W16" s="89">
        <v>0</v>
      </c>
      <c r="X16" s="89">
        <v>0</v>
      </c>
      <c r="Y16" s="89">
        <v>0</v>
      </c>
      <c r="Z16" s="89">
        <v>0</v>
      </c>
      <c r="AA16" s="83"/>
      <c r="AB16" s="83"/>
      <c r="AC16" s="83"/>
      <c r="AD16" s="83"/>
      <c r="AE16" s="83"/>
      <c r="AF16" s="83"/>
      <c r="AG16" s="89"/>
      <c r="AH16" s="89"/>
      <c r="AI16" s="89"/>
      <c r="AJ16" s="89"/>
      <c r="AK16" s="89"/>
      <c r="AL16" s="89"/>
      <c r="AM16" s="83"/>
      <c r="AN16" s="83"/>
      <c r="AO16" s="83"/>
      <c r="AP16" s="83"/>
      <c r="AQ16" s="83">
        <v>3</v>
      </c>
      <c r="AR16" s="83"/>
      <c r="AS16" s="74">
        <f t="shared" si="0"/>
        <v>0</v>
      </c>
      <c r="AT16" s="74">
        <f t="shared" si="1"/>
        <v>1</v>
      </c>
      <c r="AU16" s="74">
        <f t="shared" si="2"/>
        <v>0</v>
      </c>
      <c r="AV16" s="74">
        <f t="shared" si="3"/>
        <v>0</v>
      </c>
      <c r="AW16" s="74">
        <f t="shared" si="4"/>
        <v>3</v>
      </c>
      <c r="AX16" s="93">
        <f t="shared" si="5"/>
        <v>0</v>
      </c>
      <c r="AY16" s="58"/>
      <c r="AZ16" s="58"/>
      <c r="BA16" s="58"/>
      <c r="BB16" s="58"/>
      <c r="BM16" s="78"/>
      <c r="BN16" s="78"/>
      <c r="BO16" s="78"/>
      <c r="BP16" s="78"/>
      <c r="BQ16" s="78"/>
      <c r="BR16" s="78"/>
      <c r="BS16" s="78"/>
    </row>
    <row r="17" spans="2:71" x14ac:dyDescent="0.25">
      <c r="B17" s="66" t="s">
        <v>120</v>
      </c>
      <c r="C17" s="83"/>
      <c r="D17" s="83"/>
      <c r="E17" s="83"/>
      <c r="F17" s="83"/>
      <c r="G17" s="83"/>
      <c r="H17" s="83"/>
      <c r="I17" s="89"/>
      <c r="J17" s="89"/>
      <c r="K17" s="89"/>
      <c r="L17" s="89"/>
      <c r="M17" s="89"/>
      <c r="N17" s="89"/>
      <c r="O17" s="83"/>
      <c r="P17" s="83"/>
      <c r="Q17" s="83"/>
      <c r="R17" s="83"/>
      <c r="S17" s="83"/>
      <c r="T17" s="83"/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3"/>
      <c r="AB17" s="83"/>
      <c r="AC17" s="83"/>
      <c r="AD17" s="83"/>
      <c r="AE17" s="83"/>
      <c r="AF17" s="83"/>
      <c r="AG17" s="89"/>
      <c r="AH17" s="89"/>
      <c r="AI17" s="89"/>
      <c r="AJ17" s="89"/>
      <c r="AK17" s="89"/>
      <c r="AL17" s="89"/>
      <c r="AM17" s="83"/>
      <c r="AN17" s="83"/>
      <c r="AO17" s="83"/>
      <c r="AP17" s="83"/>
      <c r="AQ17" s="83">
        <v>3</v>
      </c>
      <c r="AR17" s="83"/>
      <c r="AS17" s="74">
        <f t="shared" si="0"/>
        <v>0</v>
      </c>
      <c r="AT17" s="74">
        <f t="shared" si="1"/>
        <v>0</v>
      </c>
      <c r="AU17" s="74">
        <f t="shared" si="2"/>
        <v>0</v>
      </c>
      <c r="AV17" s="74">
        <f t="shared" si="3"/>
        <v>0</v>
      </c>
      <c r="AW17" s="74">
        <f t="shared" si="4"/>
        <v>3</v>
      </c>
      <c r="AX17" s="93">
        <f t="shared" si="5"/>
        <v>0</v>
      </c>
      <c r="AY17" s="58"/>
      <c r="AZ17" s="58"/>
      <c r="BA17" s="58"/>
      <c r="BB17" s="58"/>
      <c r="BM17" s="78"/>
      <c r="BN17" s="78"/>
      <c r="BO17" s="78"/>
      <c r="BP17" s="78"/>
      <c r="BQ17" s="78"/>
      <c r="BR17" s="78"/>
      <c r="BS17" s="78"/>
    </row>
    <row r="18" spans="2:71" x14ac:dyDescent="0.25">
      <c r="B18" s="65" t="s">
        <v>121</v>
      </c>
      <c r="C18" s="84"/>
      <c r="D18" s="84"/>
      <c r="E18" s="84"/>
      <c r="F18" s="84"/>
      <c r="G18" s="84"/>
      <c r="H18" s="84"/>
      <c r="I18" s="90"/>
      <c r="J18" s="90"/>
      <c r="K18" s="90"/>
      <c r="L18" s="90"/>
      <c r="M18" s="90"/>
      <c r="N18" s="90"/>
      <c r="O18" s="84"/>
      <c r="P18" s="84"/>
      <c r="Q18" s="84"/>
      <c r="R18" s="84"/>
      <c r="S18" s="84"/>
      <c r="T18" s="84"/>
      <c r="U18" s="90">
        <v>0</v>
      </c>
      <c r="V18" s="90">
        <v>1</v>
      </c>
      <c r="W18" s="90">
        <v>1</v>
      </c>
      <c r="X18" s="90">
        <v>0</v>
      </c>
      <c r="Y18" s="90">
        <v>1</v>
      </c>
      <c r="Z18" s="90">
        <v>0</v>
      </c>
      <c r="AA18" s="84"/>
      <c r="AB18" s="84"/>
      <c r="AC18" s="84"/>
      <c r="AD18" s="84"/>
      <c r="AE18" s="84"/>
      <c r="AF18" s="84"/>
      <c r="AG18" s="90"/>
      <c r="AH18" s="90"/>
      <c r="AI18" s="90"/>
      <c r="AJ18" s="90"/>
      <c r="AK18" s="90"/>
      <c r="AL18" s="90"/>
      <c r="AM18" s="84"/>
      <c r="AN18" s="84"/>
      <c r="AO18" s="84"/>
      <c r="AP18" s="84"/>
      <c r="AQ18" s="84">
        <v>4</v>
      </c>
      <c r="AR18" s="84"/>
      <c r="AS18" s="74">
        <f t="shared" si="0"/>
        <v>0</v>
      </c>
      <c r="AT18" s="74">
        <f t="shared" si="1"/>
        <v>1</v>
      </c>
      <c r="AU18" s="74">
        <f t="shared" si="2"/>
        <v>1</v>
      </c>
      <c r="AV18" s="74">
        <f t="shared" si="3"/>
        <v>0</v>
      </c>
      <c r="AW18" s="74">
        <f t="shared" si="4"/>
        <v>5</v>
      </c>
      <c r="AX18" s="93">
        <f t="shared" si="5"/>
        <v>0</v>
      </c>
      <c r="AY18" s="58"/>
      <c r="AZ18" s="58"/>
      <c r="BA18" s="58"/>
      <c r="BB18" s="58"/>
      <c r="BM18" s="78"/>
      <c r="BN18" s="78"/>
      <c r="BO18" s="78"/>
      <c r="BP18" s="78"/>
      <c r="BQ18" s="78"/>
      <c r="BR18" s="78"/>
      <c r="BS18" s="78"/>
    </row>
    <row r="19" spans="2:71" ht="15.75" thickBot="1" x14ac:dyDescent="0.3">
      <c r="B19" s="65" t="s">
        <v>122</v>
      </c>
      <c r="C19" s="83" t="s">
        <v>109</v>
      </c>
      <c r="D19" s="83" t="s">
        <v>109</v>
      </c>
      <c r="E19" s="84"/>
      <c r="F19" s="84"/>
      <c r="G19" s="84"/>
      <c r="H19" s="84"/>
      <c r="I19" s="90" t="s">
        <v>109</v>
      </c>
      <c r="J19" s="90" t="s">
        <v>109</v>
      </c>
      <c r="K19" s="90"/>
      <c r="L19" s="90"/>
      <c r="M19" s="90"/>
      <c r="N19" s="90"/>
      <c r="O19" s="83" t="s">
        <v>109</v>
      </c>
      <c r="P19" s="83" t="s">
        <v>109</v>
      </c>
      <c r="Q19" s="84"/>
      <c r="R19" s="84"/>
      <c r="S19" s="84"/>
      <c r="T19" s="84"/>
      <c r="U19" s="90" t="s">
        <v>109</v>
      </c>
      <c r="V19" s="90" t="s">
        <v>109</v>
      </c>
      <c r="W19" s="90">
        <v>3</v>
      </c>
      <c r="X19" s="90">
        <v>0</v>
      </c>
      <c r="Y19" s="90">
        <v>2</v>
      </c>
      <c r="Z19" s="90">
        <v>0</v>
      </c>
      <c r="AA19" s="83" t="s">
        <v>109</v>
      </c>
      <c r="AB19" s="83" t="s">
        <v>109</v>
      </c>
      <c r="AC19" s="84"/>
      <c r="AD19" s="84"/>
      <c r="AE19" s="84"/>
      <c r="AF19" s="84"/>
      <c r="AG19" s="90" t="s">
        <v>109</v>
      </c>
      <c r="AH19" s="90" t="s">
        <v>109</v>
      </c>
      <c r="AI19" s="90"/>
      <c r="AJ19" s="90"/>
      <c r="AK19" s="90"/>
      <c r="AL19" s="90"/>
      <c r="AM19" s="83" t="s">
        <v>109</v>
      </c>
      <c r="AN19" s="83" t="s">
        <v>109</v>
      </c>
      <c r="AO19" s="84"/>
      <c r="AP19" s="84"/>
      <c r="AQ19" s="84">
        <v>1</v>
      </c>
      <c r="AR19" s="84"/>
      <c r="AS19" s="74">
        <f t="shared" si="0"/>
        <v>0</v>
      </c>
      <c r="AT19" s="74">
        <f t="shared" si="1"/>
        <v>0</v>
      </c>
      <c r="AU19" s="74">
        <f t="shared" si="2"/>
        <v>3</v>
      </c>
      <c r="AV19" s="74">
        <f t="shared" si="3"/>
        <v>0</v>
      </c>
      <c r="AW19" s="74">
        <f t="shared" si="4"/>
        <v>3</v>
      </c>
      <c r="AX19" s="94">
        <f t="shared" si="5"/>
        <v>0</v>
      </c>
      <c r="AY19" s="58"/>
      <c r="AZ19" s="58"/>
      <c r="BA19" s="58"/>
      <c r="BB19" s="58"/>
      <c r="BM19" s="78"/>
      <c r="BN19" s="78"/>
      <c r="BO19" s="78"/>
      <c r="BP19" s="78"/>
      <c r="BQ19" s="78"/>
      <c r="BR19" s="78"/>
      <c r="BS19" s="78"/>
    </row>
    <row r="20" spans="2:71" ht="15.75" thickBot="1" x14ac:dyDescent="0.3">
      <c r="B20" s="64" t="s">
        <v>32</v>
      </c>
      <c r="C20" s="85">
        <f t="shared" ref="C20:H20" si="6">SUM(C4:C19)</f>
        <v>0</v>
      </c>
      <c r="D20" s="85">
        <f t="shared" si="6"/>
        <v>0</v>
      </c>
      <c r="E20" s="85">
        <f t="shared" si="6"/>
        <v>0</v>
      </c>
      <c r="F20" s="85">
        <f t="shared" si="6"/>
        <v>0</v>
      </c>
      <c r="G20" s="85">
        <f t="shared" si="6"/>
        <v>0</v>
      </c>
      <c r="H20" s="85">
        <f t="shared" si="6"/>
        <v>0</v>
      </c>
      <c r="I20" s="91">
        <f t="shared" ref="I20:N20" si="7">SUM(I4:I19)</f>
        <v>0</v>
      </c>
      <c r="J20" s="91">
        <f t="shared" si="7"/>
        <v>0</v>
      </c>
      <c r="K20" s="91">
        <f t="shared" si="7"/>
        <v>0</v>
      </c>
      <c r="L20" s="91">
        <f t="shared" si="7"/>
        <v>0</v>
      </c>
      <c r="M20" s="91">
        <f t="shared" si="7"/>
        <v>0</v>
      </c>
      <c r="N20" s="91">
        <f t="shared" si="7"/>
        <v>0</v>
      </c>
      <c r="O20" s="85">
        <f t="shared" ref="O20:T20" si="8">SUM(O4:O19)</f>
        <v>0</v>
      </c>
      <c r="P20" s="85">
        <f t="shared" si="8"/>
        <v>0</v>
      </c>
      <c r="Q20" s="85">
        <f t="shared" si="8"/>
        <v>0</v>
      </c>
      <c r="R20" s="85">
        <f t="shared" si="8"/>
        <v>0</v>
      </c>
      <c r="S20" s="85">
        <f t="shared" si="8"/>
        <v>0</v>
      </c>
      <c r="T20" s="85">
        <f t="shared" si="8"/>
        <v>0</v>
      </c>
      <c r="U20" s="91">
        <f t="shared" ref="U20:Z20" si="9">SUM(U4:U19)</f>
        <v>1</v>
      </c>
      <c r="V20" s="91">
        <f t="shared" si="9"/>
        <v>4</v>
      </c>
      <c r="W20" s="91">
        <f t="shared" si="9"/>
        <v>4</v>
      </c>
      <c r="X20" s="91">
        <f t="shared" si="9"/>
        <v>4</v>
      </c>
      <c r="Y20" s="91">
        <f t="shared" si="9"/>
        <v>8</v>
      </c>
      <c r="Z20" s="91">
        <f t="shared" si="9"/>
        <v>0</v>
      </c>
      <c r="AA20" s="85">
        <f t="shared" ref="AA20:AF20" si="10">SUM(AA4:AA19)</f>
        <v>0</v>
      </c>
      <c r="AB20" s="85">
        <f t="shared" si="10"/>
        <v>0</v>
      </c>
      <c r="AC20" s="85">
        <f t="shared" si="10"/>
        <v>0</v>
      </c>
      <c r="AD20" s="85">
        <f t="shared" si="10"/>
        <v>0</v>
      </c>
      <c r="AE20" s="85">
        <f t="shared" si="10"/>
        <v>0</v>
      </c>
      <c r="AF20" s="85">
        <f t="shared" si="10"/>
        <v>0</v>
      </c>
      <c r="AG20" s="91">
        <f t="shared" ref="AG20:AL20" si="11">SUM(AG4:AG19)</f>
        <v>0</v>
      </c>
      <c r="AH20" s="91">
        <f t="shared" si="11"/>
        <v>0</v>
      </c>
      <c r="AI20" s="91">
        <f t="shared" si="11"/>
        <v>0</v>
      </c>
      <c r="AJ20" s="91">
        <f t="shared" si="11"/>
        <v>0</v>
      </c>
      <c r="AK20" s="91">
        <f t="shared" si="11"/>
        <v>0</v>
      </c>
      <c r="AL20" s="91">
        <f t="shared" si="11"/>
        <v>0</v>
      </c>
      <c r="AM20" s="85">
        <f t="shared" ref="AM20:AR20" si="12">SUM(AM4:AM19)</f>
        <v>0</v>
      </c>
      <c r="AN20" s="85">
        <f t="shared" si="12"/>
        <v>0</v>
      </c>
      <c r="AO20" s="85">
        <f t="shared" si="12"/>
        <v>0</v>
      </c>
      <c r="AP20" s="85">
        <f t="shared" si="12"/>
        <v>0</v>
      </c>
      <c r="AQ20" s="85">
        <f t="shared" si="12"/>
        <v>59</v>
      </c>
      <c r="AR20" s="100">
        <f t="shared" si="12"/>
        <v>0</v>
      </c>
      <c r="AS20" s="92">
        <f t="shared" ref="AS20:AX20" si="13">SUM(AS4:AS18)</f>
        <v>1</v>
      </c>
      <c r="AT20" s="62">
        <f t="shared" si="13"/>
        <v>4</v>
      </c>
      <c r="AU20" s="62">
        <f t="shared" si="13"/>
        <v>1</v>
      </c>
      <c r="AV20" s="62">
        <f t="shared" si="13"/>
        <v>4</v>
      </c>
      <c r="AW20" s="62">
        <f t="shared" si="13"/>
        <v>64</v>
      </c>
      <c r="AX20" s="63">
        <f t="shared" si="13"/>
        <v>0</v>
      </c>
      <c r="AY20" s="58"/>
      <c r="AZ20" s="58"/>
      <c r="BA20" s="58"/>
      <c r="BB20" s="58"/>
      <c r="BM20" s="78"/>
      <c r="BN20" s="78"/>
      <c r="BO20" s="78"/>
      <c r="BP20" s="78"/>
      <c r="BQ20" s="78"/>
      <c r="BR20" s="78"/>
      <c r="BS20" s="78"/>
    </row>
    <row r="21" spans="2:71" x14ac:dyDescent="0.25">
      <c r="AY21" s="58"/>
      <c r="AZ21" s="58"/>
      <c r="BA21" s="58"/>
      <c r="BB21" s="58"/>
      <c r="BM21" s="78"/>
      <c r="BN21" s="78"/>
      <c r="BO21" s="78"/>
      <c r="BP21" s="78"/>
      <c r="BQ21" s="78"/>
      <c r="BR21" s="78"/>
      <c r="BS21" s="78"/>
    </row>
    <row r="22" spans="2:71" x14ac:dyDescent="0.25">
      <c r="AY22" s="58"/>
      <c r="AZ22" s="58"/>
      <c r="BA22" s="58"/>
      <c r="BB22" s="58"/>
      <c r="BM22" s="78"/>
      <c r="BN22" s="78"/>
      <c r="BO22" s="78"/>
      <c r="BP22" s="78"/>
      <c r="BQ22" s="78"/>
      <c r="BR22" s="78"/>
      <c r="BS22" s="78"/>
    </row>
    <row r="23" spans="2:71" x14ac:dyDescent="0.25">
      <c r="AY23" s="58"/>
      <c r="AZ23" s="58"/>
      <c r="BA23" s="58"/>
      <c r="BB23" s="58"/>
      <c r="BM23" s="78"/>
      <c r="BN23" s="78"/>
      <c r="BO23" s="78"/>
      <c r="BP23" s="78"/>
      <c r="BQ23" s="78"/>
      <c r="BR23" s="78"/>
      <c r="BS23" s="78"/>
    </row>
    <row r="24" spans="2:71" x14ac:dyDescent="0.25">
      <c r="AY24" s="58"/>
      <c r="AZ24" s="58"/>
      <c r="BA24" s="58"/>
      <c r="BB24" s="58"/>
      <c r="BM24" s="78"/>
      <c r="BN24" s="78"/>
      <c r="BO24" s="78"/>
      <c r="BP24" s="78"/>
      <c r="BQ24" s="78"/>
      <c r="BR24" s="78"/>
      <c r="BS24" s="78"/>
    </row>
    <row r="25" spans="2:71" x14ac:dyDescent="0.25">
      <c r="AY25" s="58"/>
      <c r="AZ25" s="58"/>
      <c r="BA25" s="58"/>
      <c r="BB25" s="58"/>
      <c r="BM25" s="78"/>
      <c r="BN25" s="78"/>
      <c r="BO25" s="78"/>
      <c r="BP25" s="78"/>
      <c r="BQ25" s="78"/>
      <c r="BR25" s="78"/>
      <c r="BS25" s="78"/>
    </row>
    <row r="26" spans="2:71" x14ac:dyDescent="0.25">
      <c r="AY26" s="58"/>
      <c r="AZ26" s="58"/>
      <c r="BA26" s="58"/>
      <c r="BB26" s="58"/>
      <c r="BM26" s="78"/>
      <c r="BN26" s="78"/>
      <c r="BO26" s="78"/>
      <c r="BP26" s="78"/>
      <c r="BQ26" s="78"/>
      <c r="BR26" s="78"/>
      <c r="BS26" s="78"/>
    </row>
    <row r="27" spans="2:71" x14ac:dyDescent="0.25">
      <c r="AY27" s="58"/>
      <c r="AZ27" s="58"/>
      <c r="BA27" s="58"/>
      <c r="BB27" s="58"/>
      <c r="BM27" s="78"/>
      <c r="BN27" s="78"/>
      <c r="BO27" s="78"/>
      <c r="BP27" s="78"/>
      <c r="BQ27" s="78"/>
      <c r="BR27" s="78"/>
      <c r="BS27" s="78"/>
    </row>
    <row r="28" spans="2:71" x14ac:dyDescent="0.25">
      <c r="AY28" s="58"/>
      <c r="AZ28" s="58"/>
      <c r="BA28" s="58"/>
      <c r="BB28" s="58"/>
    </row>
    <row r="29" spans="2:71" x14ac:dyDescent="0.25">
      <c r="AY29" s="58"/>
      <c r="AZ29" s="58"/>
      <c r="BA29" s="58"/>
      <c r="BB29" s="58"/>
    </row>
    <row r="30" spans="2:71" x14ac:dyDescent="0.25">
      <c r="AY30" s="58"/>
      <c r="AZ30" s="58"/>
      <c r="BA30" s="58"/>
      <c r="BB30" s="58"/>
    </row>
    <row r="31" spans="2:71" x14ac:dyDescent="0.25">
      <c r="AY31" s="58"/>
      <c r="AZ31" s="58"/>
      <c r="BA31" s="58"/>
      <c r="BB31" s="58"/>
    </row>
    <row r="32" spans="2:71" x14ac:dyDescent="0.25">
      <c r="AY32" s="58"/>
      <c r="AZ32" s="58"/>
      <c r="BA32" s="58"/>
      <c r="BB32" s="58"/>
    </row>
    <row r="33" spans="51:54" x14ac:dyDescent="0.25">
      <c r="AY33" s="58"/>
      <c r="AZ33" s="58"/>
      <c r="BA33" s="58"/>
      <c r="BB33" s="58"/>
    </row>
    <row r="34" spans="51:54" x14ac:dyDescent="0.25">
      <c r="AY34" s="58"/>
      <c r="AZ34" s="58"/>
      <c r="BA34" s="58"/>
      <c r="BB34" s="58"/>
    </row>
  </sheetData>
  <mergeCells count="10">
    <mergeCell ref="AG2:AL2"/>
    <mergeCell ref="AM2:AR2"/>
    <mergeCell ref="B1:AX1"/>
    <mergeCell ref="AS2:AX2"/>
    <mergeCell ref="C2:H2"/>
    <mergeCell ref="I2:N2"/>
    <mergeCell ref="O2:T2"/>
    <mergeCell ref="U2:Z2"/>
    <mergeCell ref="AA2:AF2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42.5703125" customWidth="1"/>
    <col min="2" max="15" width="16" customWidth="1"/>
    <col min="16" max="16" width="15" customWidth="1"/>
    <col min="17" max="17" width="15.42578125" customWidth="1"/>
    <col min="18" max="18" width="16.140625" customWidth="1"/>
  </cols>
  <sheetData>
    <row r="1" spans="1:23" ht="15.75" thickBot="1" x14ac:dyDescent="0.3"/>
    <row r="2" spans="1:23" ht="19.5" thickBot="1" x14ac:dyDescent="0.35">
      <c r="A2" s="311" t="s">
        <v>123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3"/>
    </row>
    <row r="3" spans="1:23" ht="29.25" thickBot="1" x14ac:dyDescent="0.5">
      <c r="A3" s="43"/>
      <c r="B3" s="306" t="s">
        <v>2</v>
      </c>
      <c r="C3" s="306"/>
      <c r="D3" s="306" t="s">
        <v>3</v>
      </c>
      <c r="E3" s="306"/>
      <c r="F3" s="306" t="s">
        <v>4</v>
      </c>
      <c r="G3" s="306"/>
      <c r="H3" s="314" t="s">
        <v>5</v>
      </c>
      <c r="I3" s="314"/>
      <c r="J3" s="306" t="s">
        <v>6</v>
      </c>
      <c r="K3" s="306"/>
      <c r="L3" s="306" t="s">
        <v>7</v>
      </c>
      <c r="M3" s="306"/>
      <c r="N3" s="306" t="s">
        <v>8</v>
      </c>
      <c r="O3" s="307"/>
      <c r="P3" s="308" t="s">
        <v>124</v>
      </c>
      <c r="Q3" s="309"/>
      <c r="R3" s="310"/>
    </row>
    <row r="4" spans="1:23" ht="30" customHeight="1" thickBot="1" x14ac:dyDescent="0.3">
      <c r="A4" s="40" t="s">
        <v>125</v>
      </c>
      <c r="B4" s="41" t="s">
        <v>126</v>
      </c>
      <c r="C4" s="42" t="s">
        <v>127</v>
      </c>
      <c r="D4" s="41" t="s">
        <v>126</v>
      </c>
      <c r="E4" s="42" t="s">
        <v>127</v>
      </c>
      <c r="F4" s="41" t="s">
        <v>126</v>
      </c>
      <c r="G4" s="42" t="s">
        <v>127</v>
      </c>
      <c r="H4" s="41" t="s">
        <v>126</v>
      </c>
      <c r="I4" s="42" t="s">
        <v>127</v>
      </c>
      <c r="J4" s="41" t="s">
        <v>126</v>
      </c>
      <c r="K4" s="42" t="s">
        <v>127</v>
      </c>
      <c r="L4" s="41" t="s">
        <v>126</v>
      </c>
      <c r="M4" s="42" t="s">
        <v>127</v>
      </c>
      <c r="N4" s="41" t="s">
        <v>126</v>
      </c>
      <c r="O4" s="42" t="s">
        <v>127</v>
      </c>
      <c r="P4" s="41" t="s">
        <v>126</v>
      </c>
      <c r="Q4" s="42" t="s">
        <v>127</v>
      </c>
      <c r="R4" s="29" t="s">
        <v>128</v>
      </c>
    </row>
    <row r="5" spans="1:23" ht="41.25" customHeight="1" x14ac:dyDescent="0.25">
      <c r="A5" s="30" t="s">
        <v>129</v>
      </c>
      <c r="B5" s="47"/>
      <c r="C5" s="44"/>
      <c r="D5" s="47"/>
      <c r="E5" s="44"/>
      <c r="F5" s="47"/>
      <c r="G5" s="44"/>
      <c r="H5" s="181">
        <v>74</v>
      </c>
      <c r="I5" s="184">
        <v>128</v>
      </c>
      <c r="J5" s="47"/>
      <c r="K5" s="44"/>
      <c r="L5" s="37"/>
      <c r="M5" s="37"/>
      <c r="N5" s="37"/>
      <c r="O5" s="37"/>
      <c r="P5" s="54">
        <f>SUM(N5,L5,J5,H5,F5,D5,B5)</f>
        <v>74</v>
      </c>
      <c r="Q5" s="54">
        <f>SUM(O5,M5,K5,I5,G5,E5,C5)</f>
        <v>128</v>
      </c>
      <c r="R5" s="55">
        <f>+P5+Q5</f>
        <v>202</v>
      </c>
      <c r="W5" s="31"/>
    </row>
    <row r="6" spans="1:23" ht="41.25" customHeight="1" x14ac:dyDescent="0.25">
      <c r="A6" s="32" t="s">
        <v>130</v>
      </c>
      <c r="B6" s="48"/>
      <c r="C6" s="45"/>
      <c r="D6" s="48"/>
      <c r="E6" s="45"/>
      <c r="F6" s="48"/>
      <c r="G6" s="45"/>
      <c r="H6" s="182">
        <v>1</v>
      </c>
      <c r="I6" s="185">
        <v>0</v>
      </c>
      <c r="J6" s="48"/>
      <c r="K6" s="45"/>
      <c r="L6" s="38"/>
      <c r="M6" s="38"/>
      <c r="N6" s="38"/>
      <c r="O6" s="38"/>
      <c r="P6" s="54">
        <f t="shared" ref="P6:P7" si="0">SUM(N6,L6,J6,H6,F6,D6,B6)</f>
        <v>1</v>
      </c>
      <c r="Q6" s="54">
        <f t="shared" ref="Q6:Q7" si="1">SUM(O6,M6,K6,I6,G6,E6,C6)</f>
        <v>0</v>
      </c>
      <c r="R6" s="56">
        <f t="shared" ref="R6:R7" si="2">+P6+Q6</f>
        <v>1</v>
      </c>
      <c r="W6" s="31"/>
    </row>
    <row r="7" spans="1:23" ht="41.25" customHeight="1" thickBot="1" x14ac:dyDescent="0.3">
      <c r="A7" s="33" t="s">
        <v>131</v>
      </c>
      <c r="B7" s="49"/>
      <c r="C7" s="46"/>
      <c r="D7" s="49"/>
      <c r="E7" s="46"/>
      <c r="F7" s="49"/>
      <c r="G7" s="46"/>
      <c r="H7" s="183">
        <v>0</v>
      </c>
      <c r="I7" s="186">
        <v>1</v>
      </c>
      <c r="J7" s="49"/>
      <c r="K7" s="46"/>
      <c r="L7" s="39"/>
      <c r="M7" s="39"/>
      <c r="N7" s="39"/>
      <c r="O7" s="39"/>
      <c r="P7" s="54">
        <f t="shared" si="0"/>
        <v>0</v>
      </c>
      <c r="Q7" s="54">
        <f t="shared" si="1"/>
        <v>1</v>
      </c>
      <c r="R7" s="57">
        <f t="shared" si="2"/>
        <v>1</v>
      </c>
      <c r="W7" s="34"/>
    </row>
    <row r="8" spans="1:23" ht="41.25" customHeight="1" thickBot="1" x14ac:dyDescent="0.3">
      <c r="A8" s="50" t="s">
        <v>132</v>
      </c>
      <c r="B8" s="51">
        <f t="shared" ref="B8:O8" si="3">SUM(B5:B7)</f>
        <v>0</v>
      </c>
      <c r="C8" s="52">
        <f t="shared" si="3"/>
        <v>0</v>
      </c>
      <c r="D8" s="51">
        <f t="shared" si="3"/>
        <v>0</v>
      </c>
      <c r="E8" s="52">
        <f t="shared" si="3"/>
        <v>0</v>
      </c>
      <c r="F8" s="51">
        <f t="shared" si="3"/>
        <v>0</v>
      </c>
      <c r="G8" s="52">
        <f t="shared" si="3"/>
        <v>0</v>
      </c>
      <c r="H8" s="51">
        <f t="shared" si="3"/>
        <v>75</v>
      </c>
      <c r="I8" s="52">
        <f t="shared" si="3"/>
        <v>129</v>
      </c>
      <c r="J8" s="51">
        <f t="shared" si="3"/>
        <v>0</v>
      </c>
      <c r="K8" s="52">
        <f t="shared" si="3"/>
        <v>0</v>
      </c>
      <c r="L8" s="51">
        <f t="shared" si="3"/>
        <v>0</v>
      </c>
      <c r="M8" s="52">
        <f t="shared" si="3"/>
        <v>0</v>
      </c>
      <c r="N8" s="51">
        <f t="shared" si="3"/>
        <v>0</v>
      </c>
      <c r="O8" s="52">
        <f t="shared" si="3"/>
        <v>0</v>
      </c>
      <c r="P8" s="51">
        <f>SUM(P5:P7)</f>
        <v>75</v>
      </c>
      <c r="Q8" s="52">
        <f>SUM(Q5:Q7)</f>
        <v>129</v>
      </c>
      <c r="R8" s="53">
        <f>+P8+Q8</f>
        <v>204</v>
      </c>
      <c r="W8" s="34"/>
    </row>
    <row r="9" spans="1:23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23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23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3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23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23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3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3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</sheetData>
  <mergeCells count="9">
    <mergeCell ref="L3:M3"/>
    <mergeCell ref="N3:O3"/>
    <mergeCell ref="P3:R3"/>
    <mergeCell ref="A2:R2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QUEJAS (2016)</vt:lpstr>
      <vt:lpstr>NC 2017</vt:lpstr>
      <vt:lpstr>QUEJAS(2017)</vt:lpstr>
      <vt:lpstr>NC Externa</vt:lpstr>
      <vt:lpstr>NC 2015-2017</vt:lpstr>
      <vt:lpstr>EVALUACIÓN A PROVEEDORES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Guillermo A. Schoonewolff A.</dc:creator>
  <cp:keywords/>
  <dc:description/>
  <cp:lastModifiedBy>Gloria Amparo Sanchez</cp:lastModifiedBy>
  <cp:revision/>
  <dcterms:created xsi:type="dcterms:W3CDTF">2018-02-19T20:46:45Z</dcterms:created>
  <dcterms:modified xsi:type="dcterms:W3CDTF">2018-04-13T23:16:37Z</dcterms:modified>
  <cp:category/>
  <cp:contentStatus/>
</cp:coreProperties>
</file>